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610" windowWidth="28710" windowHeight="6810" tabRatio="827"/>
  </bookViews>
  <sheets>
    <sheet name="SMSAAM" sheetId="1" r:id="rId1"/>
    <sheet name="Descripción Negocios" sheetId="2" r:id="rId2"/>
    <sheet name="EERR" sheetId="4" r:id="rId3"/>
    <sheet name="Balance" sheetId="5" r:id="rId4"/>
    <sheet name="Remolcadores" sheetId="6" r:id="rId5"/>
    <sheet name="Terminales Portuarios " sheetId="7" r:id="rId6"/>
    <sheet name="Logística" sheetId="8" r:id="rId7"/>
    <sheet name="Volúmenes Remolcadores" sheetId="9" r:id="rId8"/>
    <sheet name="Volúmenes Terminales Portuarios" sheetId="10" r:id="rId9"/>
    <sheet name="Volúmenes Logística" sheetId="11" r:id="rId10"/>
    <sheet name="Efectivo y Deuda Financiera" sheetId="12" r:id="rId11"/>
  </sheets>
  <definedNames>
    <definedName name="_xlnm.Print_Area" localSheetId="3">Balance!#REF!</definedName>
    <definedName name="_xlnm.Print_Area" localSheetId="2">EERR!$B$4:$B$26</definedName>
    <definedName name="_xlnm.Print_Area" localSheetId="10">'Efectivo y Deuda Financiera'!#REF!</definedName>
  </definedNames>
  <calcPr calcId="145621"/>
</workbook>
</file>

<file path=xl/calcChain.xml><?xml version="1.0" encoding="utf-8"?>
<calcChain xmlns="http://schemas.openxmlformats.org/spreadsheetml/2006/main">
  <c r="L28" i="6" l="1"/>
  <c r="L23" i="6"/>
  <c r="L25" i="6"/>
  <c r="L30" i="6"/>
  <c r="K29" i="6"/>
  <c r="G29" i="6"/>
  <c r="G24" i="6"/>
  <c r="G25" i="6"/>
  <c r="G26" i="6"/>
  <c r="G27" i="6"/>
  <c r="G28" i="6"/>
  <c r="G30" i="6"/>
  <c r="G23" i="6"/>
  <c r="G22" i="6"/>
  <c r="D26" i="6"/>
  <c r="E26" i="6"/>
  <c r="F26" i="6"/>
  <c r="J26" i="6"/>
  <c r="K26" i="6"/>
  <c r="D27" i="6" l="1"/>
  <c r="E27" i="6" l="1"/>
  <c r="F27" i="6"/>
  <c r="J27" i="6"/>
  <c r="J29" i="6" s="1"/>
  <c r="K27" i="6"/>
  <c r="C26" i="6"/>
  <c r="C27" i="6" s="1"/>
  <c r="N8" i="10" l="1"/>
  <c r="N9" i="10"/>
  <c r="N10" i="10"/>
  <c r="N7" i="10"/>
  <c r="O7" i="10" s="1"/>
  <c r="M7" i="10"/>
  <c r="M9" i="10"/>
  <c r="M10" i="10"/>
  <c r="M8" i="10"/>
  <c r="E15" i="8" l="1"/>
  <c r="E14" i="8" s="1"/>
  <c r="H14" i="8" s="1"/>
  <c r="G14" i="8"/>
  <c r="F14" i="8"/>
  <c r="H15" i="8" l="1"/>
  <c r="K16" i="10"/>
  <c r="K17" i="10"/>
  <c r="K18" i="10"/>
  <c r="K19" i="10"/>
  <c r="K15" i="10"/>
  <c r="G18" i="10"/>
  <c r="G17" i="10"/>
  <c r="G15" i="10"/>
  <c r="G7" i="10"/>
  <c r="G8" i="10"/>
  <c r="G9" i="10"/>
  <c r="G10" i="10"/>
  <c r="G6" i="10"/>
  <c r="G16" i="10" l="1"/>
  <c r="G19" i="10"/>
  <c r="G6" i="11" l="1"/>
  <c r="G5" i="11"/>
  <c r="L6" i="11" l="1"/>
  <c r="H5" i="7" l="1"/>
  <c r="H6" i="7"/>
  <c r="H7" i="7"/>
  <c r="H8" i="7"/>
  <c r="H9" i="7"/>
  <c r="H10" i="7"/>
  <c r="H11" i="7"/>
  <c r="H12" i="7"/>
  <c r="H4" i="7"/>
  <c r="E44" i="7" l="1"/>
  <c r="F44" i="7"/>
  <c r="G44" i="7"/>
  <c r="H44" i="7"/>
  <c r="I44" i="7"/>
  <c r="J44" i="7"/>
  <c r="K44" i="7"/>
  <c r="L44" i="7"/>
  <c r="M44" i="7"/>
  <c r="D44" i="7"/>
  <c r="E39" i="7"/>
  <c r="E41" i="7" s="1"/>
  <c r="F39" i="7"/>
  <c r="F41" i="7" s="1"/>
  <c r="G39" i="7"/>
  <c r="G41" i="7" s="1"/>
  <c r="H39" i="7"/>
  <c r="H41" i="7" s="1"/>
  <c r="I39" i="7"/>
  <c r="I41" i="7" s="1"/>
  <c r="J39" i="7"/>
  <c r="J41" i="7" s="1"/>
  <c r="K39" i="7"/>
  <c r="K41" i="7" s="1"/>
  <c r="L39" i="7"/>
  <c r="L41" i="7" s="1"/>
  <c r="M39" i="7"/>
  <c r="M41" i="7" s="1"/>
  <c r="D39" i="7"/>
  <c r="D41" i="7" s="1"/>
  <c r="C13" i="10" l="1"/>
  <c r="D13" i="10"/>
  <c r="E13" i="10"/>
  <c r="F13" i="10"/>
  <c r="G13" i="10"/>
  <c r="H13" i="10"/>
  <c r="I13" i="10"/>
  <c r="K13" i="10"/>
  <c r="L13" i="10"/>
  <c r="C4" i="10"/>
  <c r="D4" i="10"/>
  <c r="E4" i="10"/>
  <c r="F4" i="10"/>
  <c r="G4" i="10"/>
  <c r="H4" i="10"/>
  <c r="I4" i="10"/>
  <c r="K4" i="10"/>
  <c r="L4" i="10"/>
  <c r="C7" i="9"/>
  <c r="D7" i="9"/>
  <c r="E7" i="9"/>
  <c r="F7" i="9"/>
  <c r="G7" i="9"/>
  <c r="H7" i="9"/>
  <c r="I7" i="9"/>
  <c r="J7" i="9"/>
  <c r="K7" i="9"/>
  <c r="L7" i="9"/>
  <c r="E30" i="8"/>
  <c r="F30" i="8"/>
  <c r="G30" i="8"/>
  <c r="H30" i="8"/>
  <c r="I30" i="8"/>
  <c r="J30" i="8"/>
  <c r="K30" i="8"/>
  <c r="L30" i="8"/>
  <c r="M30" i="8"/>
  <c r="D30" i="8"/>
  <c r="E25" i="8"/>
  <c r="E27" i="8" s="1"/>
  <c r="F25" i="8"/>
  <c r="F27" i="8" s="1"/>
  <c r="G25" i="8"/>
  <c r="G27" i="8" s="1"/>
  <c r="H25" i="8"/>
  <c r="H27" i="8" s="1"/>
  <c r="I25" i="8"/>
  <c r="I27" i="8" s="1"/>
  <c r="J25" i="8"/>
  <c r="J27" i="8" s="1"/>
  <c r="K25" i="8"/>
  <c r="K27" i="8" s="1"/>
  <c r="L25" i="8"/>
  <c r="L27" i="8" s="1"/>
  <c r="M25" i="8"/>
  <c r="M27" i="8" s="1"/>
  <c r="D25" i="8"/>
  <c r="D27" i="8" s="1"/>
  <c r="C29" i="6"/>
  <c r="J24" i="6"/>
  <c r="C24" i="6"/>
  <c r="D29" i="6"/>
  <c r="E24" i="6"/>
  <c r="F29" i="6"/>
  <c r="K24" i="6"/>
  <c r="D24" i="6" l="1"/>
  <c r="E29" i="6"/>
  <c r="F24" i="6"/>
  <c r="E13" i="8"/>
  <c r="F13" i="8"/>
  <c r="G13" i="8"/>
  <c r="H13" i="8"/>
  <c r="I13" i="8"/>
  <c r="J13" i="8"/>
  <c r="K13" i="8"/>
  <c r="L13" i="8"/>
  <c r="M13" i="8"/>
  <c r="E8" i="8"/>
  <c r="E10" i="8" s="1"/>
  <c r="F8" i="8"/>
  <c r="F10" i="8" s="1"/>
  <c r="G8" i="8"/>
  <c r="G10" i="8" s="1"/>
  <c r="H8" i="8"/>
  <c r="H10" i="8" s="1"/>
  <c r="I8" i="8"/>
  <c r="I10" i="8" s="1"/>
  <c r="J8" i="8"/>
  <c r="J10" i="8" s="1"/>
  <c r="K8" i="8"/>
  <c r="K10" i="8" s="1"/>
  <c r="L8" i="8"/>
  <c r="L10" i="8" s="1"/>
  <c r="M8" i="8"/>
  <c r="M10" i="8" s="1"/>
  <c r="E27" i="7"/>
  <c r="F27" i="7"/>
  <c r="G27" i="7"/>
  <c r="H27" i="7"/>
  <c r="I27" i="7"/>
  <c r="J27" i="7"/>
  <c r="K27" i="7"/>
  <c r="L27" i="7"/>
  <c r="M27" i="7"/>
  <c r="E22" i="7"/>
  <c r="E24" i="7" s="1"/>
  <c r="F22" i="7"/>
  <c r="F24" i="7" s="1"/>
  <c r="G22" i="7"/>
  <c r="G24" i="7" s="1"/>
  <c r="H22" i="7"/>
  <c r="H24" i="7" s="1"/>
  <c r="I22" i="7"/>
  <c r="I24" i="7" s="1"/>
  <c r="J22" i="7"/>
  <c r="J24" i="7" s="1"/>
  <c r="K22" i="7"/>
  <c r="K24" i="7" s="1"/>
  <c r="L22" i="7"/>
  <c r="L24" i="7" s="1"/>
  <c r="M22" i="7"/>
  <c r="M24" i="7" s="1"/>
  <c r="D12" i="6"/>
  <c r="E12" i="6"/>
  <c r="F12" i="6"/>
  <c r="G12" i="6"/>
  <c r="H12" i="6"/>
  <c r="I12" i="6"/>
  <c r="J12" i="6"/>
  <c r="K12" i="6"/>
  <c r="L12" i="6"/>
  <c r="D7" i="6"/>
  <c r="D9" i="6" s="1"/>
  <c r="E7" i="6"/>
  <c r="E9" i="6" s="1"/>
  <c r="F7" i="6"/>
  <c r="F9" i="6" s="1"/>
  <c r="G7" i="6"/>
  <c r="G9" i="6" s="1"/>
  <c r="H7" i="6"/>
  <c r="H9" i="6" s="1"/>
  <c r="I7" i="6"/>
  <c r="I9" i="6" s="1"/>
  <c r="J7" i="6"/>
  <c r="J9" i="6" s="1"/>
  <c r="K7" i="6"/>
  <c r="K9" i="6" s="1"/>
  <c r="L7" i="6"/>
  <c r="L9" i="6" s="1"/>
  <c r="D26" i="10"/>
  <c r="E26" i="10"/>
  <c r="F26" i="10"/>
  <c r="G26" i="10"/>
  <c r="H26" i="10"/>
  <c r="I26" i="10"/>
  <c r="J26" i="10"/>
  <c r="K26" i="10"/>
  <c r="L26" i="10"/>
  <c r="C26" i="10"/>
  <c r="D35" i="10"/>
  <c r="E35" i="10"/>
  <c r="F35" i="10"/>
  <c r="G35" i="10"/>
  <c r="H35" i="10"/>
  <c r="I35" i="10"/>
  <c r="J35" i="10"/>
  <c r="K35" i="10"/>
  <c r="L35" i="10"/>
  <c r="C35" i="10"/>
  <c r="I24" i="6" l="1"/>
  <c r="I26" i="6" s="1"/>
  <c r="I27" i="6" s="1"/>
  <c r="I29" i="6" s="1"/>
  <c r="D13" i="8"/>
  <c r="D8" i="8" l="1"/>
  <c r="D10" i="8" s="1"/>
  <c r="J13" i="10" l="1"/>
  <c r="J4" i="10"/>
  <c r="C7" i="6" l="1"/>
  <c r="D22" i="7" l="1"/>
  <c r="D27" i="7"/>
  <c r="C9" i="6"/>
  <c r="C12" i="6"/>
  <c r="D24" i="7" l="1"/>
  <c r="H24" i="6" l="1"/>
  <c r="H26" i="6" s="1"/>
  <c r="L22" i="6"/>
  <c r="H27" i="6" l="1"/>
  <c r="L26" i="6"/>
  <c r="L24" i="6"/>
  <c r="L27" i="6" l="1"/>
  <c r="H29" i="6"/>
  <c r="L29" i="6" l="1"/>
</calcChain>
</file>

<file path=xl/sharedStrings.xml><?xml version="1.0" encoding="utf-8"?>
<sst xmlns="http://schemas.openxmlformats.org/spreadsheetml/2006/main" count="481" uniqueCount="219">
  <si>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</si>
  <si>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MUS$</t>
  </si>
  <si>
    <t>Moneda</t>
  </si>
  <si>
    <t>Efectivo y Deuda Financiera</t>
  </si>
  <si>
    <t>IFRS</t>
  </si>
  <si>
    <t>Normativa</t>
  </si>
  <si>
    <t>Volúmenes Logística</t>
  </si>
  <si>
    <t>Trimestral</t>
  </si>
  <si>
    <t>Periocidad</t>
  </si>
  <si>
    <t>Volúmenes Terminales Portuarios</t>
  </si>
  <si>
    <t>Reporte</t>
  </si>
  <si>
    <t>Volúmenes Remolcadores</t>
  </si>
  <si>
    <t xml:space="preserve">Logística </t>
  </si>
  <si>
    <t>CL0001856989</t>
  </si>
  <si>
    <t>ISIN</t>
  </si>
  <si>
    <t>Terminales Portuarios</t>
  </si>
  <si>
    <t>SMSAAM</t>
  </si>
  <si>
    <t>Bolsa de comercio de Santiago</t>
  </si>
  <si>
    <t>Remolcadores</t>
  </si>
  <si>
    <t>SMSAAM CI</t>
  </si>
  <si>
    <t>Bloomberg</t>
  </si>
  <si>
    <t>Balance Consolidado</t>
  </si>
  <si>
    <t>www.saam.com</t>
  </si>
  <si>
    <t>Página web</t>
  </si>
  <si>
    <t>Free Float</t>
  </si>
  <si>
    <t>Resumen Resultados Anuales</t>
  </si>
  <si>
    <t>Acciones en circulación</t>
  </si>
  <si>
    <t>Descripción Negocios</t>
  </si>
  <si>
    <t>Sociedad Matriz SAAM S.A.</t>
  </si>
  <si>
    <t>Índice</t>
  </si>
  <si>
    <t>INICIO</t>
  </si>
  <si>
    <t>Principales Drivers por Negocios</t>
  </si>
  <si>
    <t>División</t>
  </si>
  <si>
    <t>Drivers</t>
  </si>
  <si>
    <t>Faenas portuarias + Faenas especiales + Ingresos Offshore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</si>
  <si>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</si>
  <si>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</si>
  <si>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</si>
  <si>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</si>
  <si>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</si>
  <si>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</si>
  <si>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</si>
  <si>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</si>
  <si>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</si>
  <si>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</si>
  <si>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</si>
  <si>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</si>
  <si>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</si>
  <si>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</si>
  <si>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</si>
  <si>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</si>
  <si>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</si>
  <si>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</si>
  <si>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</si>
  <si>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</si>
  <si>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Brasil (2)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</si>
  <si>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</si>
  <si>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</si>
  <si>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</si>
  <si>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</si>
  <si>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</si>
  <si>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</si>
  <si>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</si>
  <si>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</si>
  <si>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</si>
  <si>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</si>
  <si>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</si>
  <si>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</si>
  <si>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</si>
  <si>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</si>
  <si>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</si>
  <si>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</si>
  <si>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</si>
  <si>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</si>
  <si>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</si>
  <si>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TPA</t>
  </si>
  <si>
    <t>Terminal Puerto Arica (1)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</si>
  <si>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</si>
  <si>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</si>
  <si>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</si>
  <si>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</si>
  <si>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</si>
  <si>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</si>
  <si>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</si>
  <si>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</si>
  <si>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</si>
  <si>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</si>
  <si>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</si>
  <si>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</si>
  <si>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</si>
  <si>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</si>
  <si>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</si>
  <si>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</si>
  <si>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</si>
  <si>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</si>
  <si>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</si>
  <si>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</si>
  <si>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2026 + opción de extención por: 5 años SPC / 30 años SPGC</t>
  </si>
  <si>
    <t>División Logística</t>
  </si>
  <si>
    <t>SAAM Logistics</t>
  </si>
  <si>
    <t>Contract Logistics (Warehousing y Transport Management)</t>
  </si>
  <si>
    <t>Luckymont</t>
  </si>
  <si>
    <t>Warehousing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</si>
  <si>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</si>
  <si>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</si>
  <si>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</si>
  <si>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Servico alas Aerolíneas / Contract Logistics (Warehousing)</t>
  </si>
  <si>
    <r>
      <t xml:space="preserve">Aronem </t>
    </r>
    <r>
      <rPr>
        <vertAlign val="superscript"/>
        <sz val="8.5"/>
        <color theme="1"/>
        <rFont val="Calibri"/>
        <family val="2"/>
      </rPr>
      <t>(1)</t>
    </r>
  </si>
  <si>
    <r>
      <t xml:space="preserve">Transaereo </t>
    </r>
    <r>
      <rPr>
        <vertAlign val="superscript"/>
        <sz val="8.5"/>
        <color theme="1"/>
        <rFont val="Calibri"/>
        <family val="2"/>
      </rPr>
      <t>(1)</t>
    </r>
  </si>
  <si>
    <t>(1) Aerosan: Joint Venture con American Airlines en Chile, Ecuador y Colombia</t>
  </si>
  <si>
    <t xml:space="preserve">En Abril de 2017 se vendió la participación minoritaria de 35% que se tenía sobre Tramarsa. Esta empresa tenía 3 Divisiones: Remolcadores, Logística y Puertos. </t>
  </si>
  <si>
    <t>Utilidad Controladora</t>
  </si>
  <si>
    <t>Estados de Resultados Consolidados (MUS$)</t>
  </si>
  <si>
    <t>1Q2018</t>
  </si>
  <si>
    <t>2Q2018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</si>
  <si>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</si>
  <si>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</si>
  <si>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</si>
  <si>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</si>
  <si>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</si>
  <si>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</si>
  <si>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</si>
  <si>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</si>
  <si>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</si>
  <si>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</si>
  <si>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</si>
  <si>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</si>
  <si>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</si>
  <si>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</si>
  <si>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</si>
  <si>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</si>
  <si>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</si>
  <si>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</si>
  <si>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</si>
  <si>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</si>
  <si>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</si>
  <si>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</si>
  <si>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</si>
  <si>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</si>
  <si>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</si>
  <si>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</si>
  <si>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</si>
  <si>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</si>
  <si>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</si>
  <si>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</si>
  <si>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</si>
  <si>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</si>
  <si>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</si>
  <si>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</si>
  <si>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</si>
  <si>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</si>
  <si>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</si>
  <si>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</si>
  <si>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</si>
  <si>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(*)ajuste asociado a nota 41 de FECU Marzo 2018</t>
  </si>
  <si>
    <t>4Q2017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</si>
  <si>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</si>
  <si>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</si>
  <si>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</si>
  <si>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</si>
  <si>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</si>
  <si>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</si>
  <si>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</si>
  <si>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Resultado Coligadas (MUS$)(1)</t>
  </si>
  <si>
    <t>Ingresos por Puerto (MUS$)(*)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</si>
  <si>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</si>
  <si>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</si>
  <si>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</si>
  <si>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</si>
  <si>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</si>
  <si>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</si>
  <si>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</si>
  <si>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</si>
  <si>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</si>
  <si>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</si>
  <si>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</si>
  <si>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</si>
  <si>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</si>
  <si>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</si>
  <si>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</si>
  <si>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</si>
  <si>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</si>
  <si>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</si>
  <si>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</si>
  <si>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(1) Coligadas al 100% operaciones continuadas</t>
  </si>
  <si>
    <t>Utilidad Operaciones continuadas (6)</t>
  </si>
  <si>
    <t>Resultado Filiales (MUS$) (5)</t>
  </si>
  <si>
    <t>(5) Empresas consolidadas al 100%</t>
  </si>
  <si>
    <t xml:space="preserve">(6) No considera resultados de Tramarsa vendida en Abril 2017 </t>
  </si>
  <si>
    <t>Participación en las ganancias (perdidas) de asociadas a su valor proporcional</t>
  </si>
  <si>
    <t>Interes Minoritario</t>
  </si>
  <si>
    <t>Coligadas (1)</t>
  </si>
  <si>
    <t>(1) valores al 100%,no considera operaciones descontinuadas</t>
  </si>
  <si>
    <t xml:space="preserve">Faenas </t>
  </si>
  <si>
    <t>(2) Volúmenes Coligadas al 100% operaciones continuadas</t>
  </si>
  <si>
    <t xml:space="preserve">Caldera </t>
  </si>
  <si>
    <t>(1) Empresas consolidadas y coligadas al 100%</t>
  </si>
  <si>
    <t>Resultado Filiales (MUS$) (2)</t>
  </si>
  <si>
    <t>(2) Empresas consolidadas al 100%</t>
  </si>
  <si>
    <t>(3) No considera resultados de Tramarsa vendida en Abril 2017 y TPA S.A. dispuesto a la venta en Sept 2017</t>
  </si>
  <si>
    <t>Utilidad Operaciones continuadas (3)</t>
  </si>
  <si>
    <t>Resultado Coligadas (MUS$)(4)</t>
  </si>
  <si>
    <t>(4) Coligadas al 100% operaciones continuadas</t>
  </si>
  <si>
    <t xml:space="preserve">Estados Financieros Consolidados </t>
  </si>
  <si>
    <t>3Q2017</t>
  </si>
  <si>
    <t>3Q2018</t>
  </si>
  <si>
    <t>31.12.2017 (*)</t>
  </si>
  <si>
    <t>31.03.2018</t>
  </si>
  <si>
    <t>30.06.2018</t>
  </si>
  <si>
    <t>30.09.2018</t>
  </si>
  <si>
    <t>(1) SAAM SMIT Towage operación conjunta con Boskalis</t>
  </si>
  <si>
    <t>(2) SAAM SMIT Towage operación conjunta Brasil con Boskalis</t>
  </si>
  <si>
    <t>(1)Dispuesto a la venta en Septiembre 2017. Vendida en Febrero 2019</t>
  </si>
  <si>
    <t>1Q2017</t>
  </si>
  <si>
    <t>2Q2017</t>
  </si>
  <si>
    <t>4Q2018</t>
  </si>
  <si>
    <t>31.12.2018</t>
  </si>
  <si>
    <t>Utilidad Controladora (7)</t>
  </si>
  <si>
    <t xml:space="preserve">(7) 2017 no considera costos no recurrentes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</si>
</sst>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_);\(#,##0.0\)"/>
    <numFmt numFmtId="165" formatCode="#,##0;\(#,##0\)"/>
    <numFmt numFmtId="166" formatCode="[$$]#,##0_);\([$$]#,##0\);[$$]#,##0_);@_)"/>
    <numFmt numFmtId="167" formatCode="0.000000"/>
    <numFmt numFmtId="168" formatCode="0.0000000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00"/>
    <numFmt numFmtId="225" formatCode="0.0%_);[Red]\-0.0%_);0.0%_);"/>
    <numFmt numFmtId="226" formatCode="0.00%_);[Red]\-0.00%_);0.00%_);[Blue]&quot;Error-&quot;@"/>
    <numFmt numFmtId="227" formatCode="0.0%_);[Red]\-0.0%_);0.0%_);[Blue]&quot;Error-&quot;@"/>
    <numFmt numFmtId="228" formatCode="#,##0.0_);[Red]\(#,##0.0\)"/>
    <numFmt numFmtId="229" formatCode="#,##0.00%_);[Red]\(#,##0.00%\)"/>
    <numFmt numFmtId="230" formatCode="#,##0.0"/>
    <numFmt numFmtId="231" formatCode="0.000_)"/>
    <numFmt numFmtId="232" formatCode="_-* #,##0_F_-;\-* #,##0_F_-;_-* &quot;-&quot;_F_-;_-@_-"/>
    <numFmt numFmtId="233" formatCode="#,##0_%_);\(#,##0\)_%;#,##0_%_);@_%_)"/>
    <numFmt numFmtId="234" formatCode="#,##0_%_);\(#,##0\)_%;**;@_%_)"/>
    <numFmt numFmtId="235" formatCode="_._.* #,##0.0_)_%;_._.* \(#,##0.0\)_%"/>
    <numFmt numFmtId="236" formatCode="_._.* #,##0.00_)_%;_._.* \(#,##0.00\)_%"/>
    <numFmt numFmtId="237" formatCode="_._.* #,##0.000_)_%;_._.* \(#,##0.000\)_%"/>
    <numFmt numFmtId="238" formatCode="_-* #,##0.00\ _€_-;\-* #,##0.00\ _€_-;_-* &quot;-&quot;??\ _€_-;_-@_-"/>
    <numFmt numFmtId="239" formatCode="#,##0.0\ \ ;[Red]\-#,##0.0\ \ "/>
    <numFmt numFmtId="240" formatCode="#,##0.00_);\(#,##0.00\);&quot;-&quot;_)"/>
    <numFmt numFmtId="241" formatCode="_(* #,##0.00_);_(* \(#,##0.00\);_(* &quot;-&quot;??_);_(@_)"/>
    <numFmt numFmtId="242" formatCode="000"/>
    <numFmt numFmtId="243" formatCode="_(&quot;$&quot;* #,##0_);_(&quot;$&quot;* \(#,##0\);_(&quot;$&quot;* &quot;-&quot;_);_(@_)"/>
    <numFmt numFmtId="244" formatCode="#,##0.00&quot;F&quot;;\-#,##0.00&quot;F&quot;"/>
    <numFmt numFmtId="245" formatCode="_-* #,##0.00&quot;F&quot;_-;\-* #,##0.00&quot;F&quot;_-;_-* &quot;-&quot;??&quot;F&quot;_-;_-@_-"/>
    <numFmt numFmtId="246" formatCode="&quot;$&quot;#,##0_%_);\(&quot;$&quot;#,##0\)_%;&quot;$&quot;#,##0_%_);@_%_)"/>
    <numFmt numFmtId="247" formatCode="_._.&quot;zł&quot;* #,##0.0_)_%;_._.&quot;zł&quot;* \(#,##0.0\)_%"/>
    <numFmt numFmtId="248" formatCode="_._.&quot;zł&quot;* #,##0.00_)_%;_._.&quot;zł&quot;* \(#,##0.00\)_%"/>
    <numFmt numFmtId="249" formatCode="_._.&quot;zł&quot;* #,##0.000_)_%;_._.&quot;zł&quot;* \(#,##0.000\)_%"/>
    <numFmt numFmtId="250" formatCode="_-&quot;£&quot;* #,##0.00_-;\-&quot;£&quot;* #,##0.00_-;_-&quot;£&quot;* &quot;-&quot;??_-;_-@_-"/>
    <numFmt numFmtId="251" formatCode="&quot;$&quot;#,##0.00_%_);\(&quot;$&quot;#,##0.00\)_%;&quot;$&quot;#,##0.00_%_);@_%_)"/>
    <numFmt numFmtId="252" formatCode="_(&quot;$&quot;* #,##0.00_);_(&quot;$&quot;* \(#,##0.00\);_(&quot;$&quot;* &quot;-&quot;??_)"/>
    <numFmt numFmtId="253" formatCode="&quot;$&quot;#,##0.0_);\(&quot;$&quot;#,##0.0\)"/>
    <numFmt numFmtId="254" formatCode="&quot;C$&quot;#,##0"/>
    <numFmt numFmtId="255" formatCode="0.0%"/>
    <numFmt numFmtId="256" formatCode="_(* #,##0_);_(* \(#,##0\);_(* &quot;-&quot;??_);_(@_)"/>
    <numFmt numFmtId="257" formatCode="0_);\(0\)"/>
    <numFmt numFmtId="258" formatCode="_(* #,##0.0_);_(* \(#,##0.0\);_(* &quot;-&quot;??_);_(@_)"/>
    <numFmt numFmtId="259" formatCode="&quot;$&quot;#,##0"/>
    <numFmt numFmtId="260" formatCode="0.0"/>
    <numFmt numFmtId="261" formatCode="&quot;$&quot;\ #,##0.000_);\(&quot;$&quot;#,##0.000\)"/>
    <numFmt numFmtId="262" formatCode="0.000\x"/>
    <numFmt numFmtId="263" formatCode="&quot;$&quot;#,##0.0"/>
    <numFmt numFmtId="264" formatCode="0.0_);\(0.0\)"/>
    <numFmt numFmtId="265" formatCode="_(* #,##0.0_);_(* \(#,##0.0\);_(* &quot;-&quot;_);_(@_)"/>
    <numFmt numFmtId="266" formatCode="0&quot;E&quot;"/>
    <numFmt numFmtId="267" formatCode="_(* #,##0.00_);_(* \(#,##0.00\);_(* &quot;-&quot;_);_(@_)"/>
    <numFmt numFmtId="268" formatCode="&quot;$&quot;#,##0.000_);\(&quot;$&quot;#,##0.000\)"/>
    <numFmt numFmtId="269" formatCode="&quot;$&quot;#,##0.0000_);\(&quot;$&quot;#,##0.0000\)"/>
    <numFmt numFmtId="270" formatCode="0.000%"/>
    <numFmt numFmtId="271" formatCode="mm/dd/yy"/>
    <numFmt numFmtId="272" formatCode="0.0000\x"/>
    <numFmt numFmtId="273" formatCode="#,##0.000"/>
    <numFmt numFmtId="274" formatCode="#,##0.0\x"/>
    <numFmt numFmtId="275" formatCode="&quot;$&quot;#,##0.00"/>
    <numFmt numFmtId="276" formatCode="&quot;£ &quot;#,##0;\-&quot;£ &quot;#,##0"/>
    <numFmt numFmtId="277" formatCode="\$* #,##0_);[Red]\$* \(#,##0\);\$* &quot;-&quot;_);[Blue]&quot;Error-&quot;@"/>
    <numFmt numFmtId="278" formatCode="\$* #,##0.0_);[Red]\$* \(#,##0.0\);\$* &quot;-&quot;_);[Blue]&quot;Error-&quot;@"/>
    <numFmt numFmtId="279" formatCode="\$* #,##0.00_);[Red]\$* \(#,##0.00\);\$* &quot;-&quot;_);[Blue]&quot;Error-&quot;@"/>
    <numFmt numFmtId="280" formatCode="#."/>
    <numFmt numFmtId="281" formatCode="d\-mmm\-yy_)"/>
    <numFmt numFmtId="282" formatCode="mmm\-yy_)"/>
    <numFmt numFmtId="283" formatCode="yyyy"/>
    <numFmt numFmtId="284" formatCode="m/d/yy_%_)"/>
    <numFmt numFmtId="285" formatCode="#,##0\ &quot;FB&quot;;[Red]\-#,##0\ &quot;FB&quot;"/>
    <numFmt numFmtId="286" formatCode="_(* #,###.0_);_(* \(#,###.0\);_(* &quot;-&quot;?_);_(@_)"/>
    <numFmt numFmtId="287" formatCode="_-* #,##0\ _p_t_a_-;\-* #,##0\ _p_t_a_-;_-* &quot;-&quot;\ _p_t_a_-;_-@_-"/>
    <numFmt numFmtId="288" formatCode="0_%_);\(0\)_%;0_%_);@_%_)"/>
    <numFmt numFmtId="289" formatCode="_-* #,##0\ _z_ł_-;\-* #,##0\ _z_ł_-;_-* &quot;-&quot;\ _z_ł_-;_-@_-"/>
    <numFmt numFmtId="290" formatCode="_-* #,##0\ _z_l_-;\-* #,##0\ _z_l_-;_-* &quot;-&quot;\ _z_l_-;_-@_-"/>
    <numFmt numFmtId="291" formatCode="#,##0.000_);\(#,##0.000\)"/>
    <numFmt numFmtId="292" formatCode="_ * #,##0_)_P_L_N_ ;_ * \(#,##0\)_P_L_N_ ;_ * &quot;-&quot;_)_P_L_N_ ;_ @_ "/>
    <numFmt numFmtId="293" formatCode="0&quot; min&quot;"/>
    <numFmt numFmtId="294" formatCode="_-* #,##0.00\ _z_ł_-;\-* #,##0.00\ _z_ł_-;_-* &quot;-&quot;??\ _z_ł_-;_-@_-"/>
    <numFmt numFmtId="295" formatCode="_-* #,##0.00\ _z_l_-;\-* #,##0.00\ _z_l_-;_-* &quot;-&quot;??\ _z_l_-;_-@_-"/>
    <numFmt numFmtId="296" formatCode="_ * #,##0.00_)_P_L_N_ ;_ * \(#,##0.00\)_P_L_N_ ;_ * &quot;-&quot;??_)_P_L_N_ ;_ @_ "/>
    <numFmt numFmtId="297" formatCode="0%%"/>
    <numFmt numFmtId="298" formatCode="#,"/>
    <numFmt numFmtId="299" formatCode="#,##0.00_ ;[Red]\-#,##0.00\ "/>
    <numFmt numFmtId="300" formatCode="_-* #,##0.00\ &quot;€&quot;_-;\-* #,##0.00\ &quot;€&quot;_-;_-* &quot;-&quot;??\ &quot;€&quot;_-;_-@_-"/>
    <numFmt numFmtId="301" formatCode="_-[$€-2]* #,##0.00_-;\-[$€-2]* #,##0.00_-;_-[$€-2]* &quot;-&quot;??_-"/>
    <numFmt numFmtId="302" formatCode="_-* #,##0.00\ [$€]_-;\-* #,##0.00\ [$€]_-;_-* \-??\ [$€]_-;_-@_-"/>
    <numFmt numFmtId="303" formatCode="_-* #,##0.00\ [$€]_-;\-* #,##0.00\ [$€]_-;_-* &quot;-&quot;??\ [$€]_-;_-@_-"/>
    <numFmt numFmtId="304" formatCode="_([$€-2]* #,##0.00_);_([$€-2]* \(#,##0.00\);_([$€-2]* &quot;-&quot;??_)"/>
    <numFmt numFmtId="305" formatCode="mmmm\-yy"/>
    <numFmt numFmtId="306" formatCode="_-[$€-2]&quot;$&quot;* #,##0.00_-;\-[$€-2]&quot;$&quot;* #,##0.00_-;_-[$€-2]&quot;$&quot;* &quot;-&quot;??_-"/>
    <numFmt numFmtId="307" formatCode="_-[$€-2]\ * #,##0.00_-;\-[$€-2]\ * #,##0.00_-;_-[$€-2]\ * &quot;-&quot;??_-"/>
    <numFmt numFmtId="308" formatCode="[$€]#,##0.00_);[Red]\([$€]#,##0.00\)"/>
    <numFmt numFmtId="309" formatCode="_(\ #,##0.0_%_);_(\ \(#,##0.0_%\);_(\ &quot; - &quot;_%_);_(@_)"/>
    <numFmt numFmtId="310" formatCode="_(\ #,##0.0%_);_(\ \(#,##0.0%\);_(\ &quot; - &quot;\%_);_(@_)"/>
    <numFmt numFmtId="311" formatCode="#,##0_);\(#,##0\);&quot; - &quot;_);@_)"/>
    <numFmt numFmtId="312" formatCode="\ #,##0.0_);\(#,##0.0\);&quot; - &quot;_);@_)"/>
    <numFmt numFmtId="313" formatCode="\ #,##0.00_);\(#,##0.00\);&quot; - &quot;_);@_)"/>
    <numFmt numFmtId="314" formatCode="\ #,##0.000_);\(#,##0.000\);&quot; - &quot;_);@_)"/>
    <numFmt numFmtId="315" formatCode="d\ mmmm\ yyyy"/>
    <numFmt numFmtId="316" formatCode="#,##0;[Red]\(#,##0\);0"/>
    <numFmt numFmtId="317" formatCode="_(* #,##0.00_);[Red]_(* \(#,##0.00\);_(* &quot;-&quot;_);_(@_)"/>
    <numFmt numFmtId="318" formatCode="_(* #,##0.0_);_(* \(#,##0.0\);_(* \-??_);_(@_)"/>
    <numFmt numFmtId="319" formatCode="0.00000_)"/>
    <numFmt numFmtId="320" formatCode="dd\-mm\-yy"/>
    <numFmt numFmtId="321" formatCode="#,#00"/>
    <numFmt numFmtId="322" formatCode="#.##000"/>
    <numFmt numFmtId="323" formatCode="\ #,##0\ \ \ ;\(#,##0\)\ \ ;\—\ \ \ \ "/>
    <numFmt numFmtId="324" formatCode="#,###,##0.00;\(#,###,##0.00\)"/>
    <numFmt numFmtId="325" formatCode="#,##0;[Red]\(#,##0\)"/>
    <numFmt numFmtId="326" formatCode="0.0\%_);\(0.0\%\);0.0\%_);@_%_)"/>
    <numFmt numFmtId="327" formatCode="###0"/>
    <numFmt numFmtId="328" formatCode="#,##0.000_);[Red]\(#,##0.000\)"/>
    <numFmt numFmtId="329" formatCode="&quot;$&quot;#,##0\ \ \ ;\(&quot;$&quot;#,##0\)\ \ "/>
    <numFmt numFmtId="330" formatCode="#,##0\ \ \ ;\(#,##0\)\ \ "/>
    <numFmt numFmtId="331" formatCode="0.00\ %"/>
    <numFmt numFmtId="332" formatCode="_-* #,##0\ _€_-;\-* #,##0\ _€_-;_-* &quot;-&quot;\ _€_-;_-@_-"/>
    <numFmt numFmtId="333" formatCode="[=0]#;#,##0.0"/>
    <numFmt numFmtId="334" formatCode="_(&quot;MT&quot;* #,##0.00_);\(&quot;MT&quot;* #,##0.00\)"/>
    <numFmt numFmtId="335" formatCode="_-* #,##0\ _P_t_s_-;\-* #,##0\ _P_t_s_-;_-* &quot;- &quot;_P_t_s_-;_-@_-"/>
    <numFmt numFmtId="336" formatCode="#,##0.000%_);[Red]\(#,##0.000%\)"/>
    <numFmt numFmtId="337" formatCode="_-* #,##0.00\ _p_t_a_-;\-* #,##0.00\ _p_t_a_-;_-* &quot;-&quot;??\ _p_t_a_-;_-@_-"/>
    <numFmt numFmtId="338" formatCode="_-* #,##0.00\ _P_t_s_-;\-* #,##0.00\ _P_t_s_-;_-* &quot;-&quot;??\ _P_t_s_-;_-@_-"/>
    <numFmt numFmtId="339" formatCode="&quot;C$&quot;\ #,##0;[Red]&quot;C$&quot;\ \-#,##0"/>
    <numFmt numFmtId="340" formatCode="\$#,##0"/>
    <numFmt numFmtId="341" formatCode="[$$-409]#,##0.00;[Red][$$-409]#,##0.00"/>
    <numFmt numFmtId="342" formatCode="d/mmm/yy"/>
    <numFmt numFmtId="343" formatCode="_-* #,##0.00\ _C_h_$_-;\-* #,##0.00\ _C_h_$_-;_-* &quot;-&quot;??\ _C_h_$_-;_-@_-"/>
    <numFmt numFmtId="344" formatCode="_-* #,##0.00\ _P_t_s_-;\-* #,##0.00\ _P_t_s_-;_-* \-??\ _P_t_s_-;_-@_-"/>
    <numFmt numFmtId="345" formatCode="_(* #,##0.00_);_(* \(#,##0.00\);_(* \-??_);_(@_)"/>
    <numFmt numFmtId="346" formatCode="#,##0_ ;[Red]\-#,##0\ "/>
    <numFmt numFmtId="347" formatCode="_ &quot;C$&quot;\ * #,##0.00_ ;_ &quot;C$&quot;\ * \-#,##0.00_ ;_ &quot;C$&quot;\ * &quot;-&quot;??_ ;_ @_ "/>
    <numFmt numFmtId="348" formatCode="#,##0.00;[Red]#,##0.00"/>
    <numFmt numFmtId="349" formatCode="#,##0&quot;PLN&quot;;[Red]\-#,##0&quot;PLN&quot;"/>
    <numFmt numFmtId="350" formatCode="#,##0.00&quot;PLN&quot;;[Red]\-#,##0.00&quot;PLN&quot;"/>
    <numFmt numFmtId="351" formatCode="#,##0%_);\(#,##0%\)"/>
    <numFmt numFmtId="352" formatCode="_-* #,##0\ &quot;zł&quot;_-;\-* #,##0\ &quot;zł&quot;_-;_-* &quot;-&quot;\ &quot;zł&quot;_-;_-@_-"/>
    <numFmt numFmtId="353" formatCode="_-* #,##0.00\ &quot;zł&quot;_-;\-* #,##0.00\ &quot;zł&quot;_-;_-* &quot;-&quot;??\ &quot;zł&quot;_-;_-@_-"/>
    <numFmt numFmtId="354" formatCode="_-&quot;$&quot;* #,##0.00_-;\-&quot;$&quot;* #,##0.00_-;_-&quot;$&quot;* &quot;-&quot;??_-;_-@_-"/>
    <numFmt numFmtId="355" formatCode="_(&quot;$&quot;\ * #,##0.00_);_(&quot;$&quot;\ * \(#,##0.00\);_(&quot;$&quot;\ * &quot;-&quot;??_);_(@_)"/>
    <numFmt numFmtId="356" formatCode="#,##0&quot;PLN&quot;;\-#,##0&quot;PLN&quot;"/>
    <numFmt numFmtId="357" formatCode="#,##0.00&quot;PLN&quot;;\-#,##0.00&quot;PLN&quot;"/>
    <numFmt numFmtId="358" formatCode="\$#,#00"/>
    <numFmt numFmtId="359" formatCode="\$#,##0\ ;\(\$#,##0\)"/>
    <numFmt numFmtId="360" formatCode="#,##0.0\x_);\(#,##0.0\x\);#,##0.0\x_);@_)"/>
    <numFmt numFmtId="361" formatCode="_-* #,##0&quot;F&quot;_-;\-* #,##0&quot;F&quot;_-;_-* &quot;-&quot;&quot;F&quot;_-;_-@_-"/>
    <numFmt numFmtId="362" formatCode="0.00_)"/>
    <numFmt numFmtId="363" formatCode="0.00\x"/>
    <numFmt numFmtId="364" formatCode="_ * #,##0_ ;_ * \-#,##0_ ;_ * &quot;-&quot;??_ ;_ @_ "/>
    <numFmt numFmtId="365" formatCode="_(* #,##0_);_(* \(#,##0\);_(* &quot;-&quot;_);@_)"/>
    <numFmt numFmtId="366" formatCode="#,##0%;\(#,##0\)%;_ * &quot;-&quot;_ "/>
    <numFmt numFmtId="367" formatCode="[$Q-100A]#,##0.00;[Red]\([$Q-100A]#,##0.00\)"/>
    <numFmt numFmtId="368" formatCode="_(* #,##0\ &quot;pta&quot;_);_(* \(#,##0\ &quot;pta&quot;\);_(* &quot;-&quot;??\ &quot;pta&quot;_);_(@_)"/>
    <numFmt numFmtId="369" formatCode="#,##0_ ;\-#,##0\ "/>
  </numFmts>
  <fonts count="2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9" fontId="11" fillId="0" borderId="0">
      <alignment horizontal="right"/>
    </xf>
    <xf numFmtId="0" fontId="12" fillId="0" borderId="0"/>
    <xf numFmtId="0" fontId="13" fillId="0" borderId="0"/>
    <xf numFmtId="164" fontId="10" fillId="0" borderId="0"/>
    <xf numFmtId="0" fontId="10" fillId="0" borderId="0"/>
    <xf numFmtId="10" fontId="14" fillId="0" borderId="0" applyFont="0" applyFill="0" applyBorder="0" applyAlignment="0" applyProtection="0"/>
    <xf numFmtId="0" fontId="10" fillId="0" borderId="0"/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7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0" fontId="18" fillId="0" borderId="0"/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0" fontId="19" fillId="0" borderId="0"/>
    <xf numFmtId="0" fontId="19" fillId="0" borderId="0"/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0" fontId="19" fillId="0" borderId="0"/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0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7" fillId="0" borderId="0" applyBorder="0">
      <alignment vertical="center"/>
      <protection locked="0"/>
    </xf>
    <xf numFmtId="0" fontId="10" fillId="0" borderId="0"/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5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165" fontId="16" fillId="0" borderId="0" applyBorder="0">
      <alignment vertical="center"/>
      <protection locked="0"/>
    </xf>
    <xf numFmtId="9" fontId="20" fillId="0" borderId="0"/>
    <xf numFmtId="166" fontId="20" fillId="0" borderId="0"/>
    <xf numFmtId="10" fontId="20" fillId="0" borderId="0"/>
    <xf numFmtId="0" fontId="10" fillId="4" borderId="10" applyNumberFormat="0">
      <alignment horizontal="left" vertical="center"/>
    </xf>
    <xf numFmtId="0" fontId="21" fillId="0" borderId="0" applyNumberFormat="0" applyFont="0" applyFill="0" applyBorder="0" applyAlignment="0" applyProtection="0"/>
    <xf numFmtId="0" fontId="22" fillId="5" borderId="0" applyBorder="0" applyAlignment="0"/>
    <xf numFmtId="164" fontId="23" fillId="0" borderId="0" applyFont="0" applyFill="0" applyBorder="0" applyAlignment="0" applyProtection="0"/>
    <xf numFmtId="0" fontId="24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6" fontId="25" fillId="0" borderId="0">
      <alignment horizontal="right"/>
    </xf>
    <xf numFmtId="169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10" fillId="0" borderId="0" applyFont="0" applyFill="0" applyBorder="0" applyAlignment="0" applyProtection="0"/>
    <xf numFmtId="0" fontId="28" fillId="0" borderId="0"/>
    <xf numFmtId="0" fontId="28" fillId="0" borderId="0"/>
    <xf numFmtId="0" fontId="10" fillId="0" borderId="0"/>
    <xf numFmtId="0" fontId="12" fillId="0" borderId="0"/>
    <xf numFmtId="173" fontId="10" fillId="0" borderId="0"/>
    <xf numFmtId="0" fontId="10" fillId="0" borderId="0" applyNumberFormat="0" applyFill="0" applyBorder="0" applyAlignment="0" applyProtection="0"/>
    <xf numFmtId="0" fontId="27" fillId="0" borderId="0"/>
    <xf numFmtId="0" fontId="29" fillId="0" borderId="0"/>
    <xf numFmtId="0" fontId="10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0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76" fontId="10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23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1" fillId="0" borderId="0"/>
    <xf numFmtId="37" fontId="30" fillId="0" borderId="0" applyFill="0" applyBorder="0">
      <alignment horizontal="right"/>
    </xf>
    <xf numFmtId="0" fontId="31" fillId="0" borderId="0"/>
    <xf numFmtId="0" fontId="28" fillId="0" borderId="0"/>
    <xf numFmtId="37" fontId="30" fillId="0" borderId="0" applyFill="0" applyBorder="0">
      <alignment horizontal="right"/>
    </xf>
    <xf numFmtId="0" fontId="12" fillId="0" borderId="0"/>
    <xf numFmtId="184" fontId="10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10" fillId="6" borderId="0" applyNumberFormat="0" applyFont="0" applyAlignment="0" applyProtection="0"/>
    <xf numFmtId="181" fontId="34" fillId="7" borderId="12" applyNumberFormat="0" applyAlignment="0" applyProtection="0"/>
    <xf numFmtId="181" fontId="34" fillId="7" borderId="12" applyNumberFormat="0" applyAlignment="0" applyProtection="0"/>
    <xf numFmtId="0" fontId="27" fillId="0" borderId="0"/>
    <xf numFmtId="0" fontId="27" fillId="0" borderId="0"/>
    <xf numFmtId="0" fontId="2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10" fillId="0" borderId="0" applyNumberFormat="0" applyFill="0" applyBorder="0" applyAlignment="0" applyProtection="0"/>
    <xf numFmtId="0" fontId="27" fillId="0" borderId="0"/>
    <xf numFmtId="187" fontId="23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26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Protection="0">
      <alignment horizontal="right"/>
    </xf>
    <xf numFmtId="191" fontId="26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7" fillId="0" borderId="0"/>
    <xf numFmtId="41" fontId="23" fillId="0" borderId="0" applyFont="0" applyFill="0" applyBorder="0" applyAlignment="0" applyProtection="0"/>
    <xf numFmtId="19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>
      <alignment vertical="top"/>
    </xf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193" fontId="23" fillId="0" borderId="0" applyFont="0" applyFill="0" applyBorder="0" applyAlignment="0" applyProtection="0"/>
    <xf numFmtId="0" fontId="2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0" fillId="0" borderId="0"/>
    <xf numFmtId="0" fontId="29" fillId="0" borderId="0"/>
    <xf numFmtId="0" fontId="28" fillId="0" borderId="0"/>
    <xf numFmtId="37" fontId="30" fillId="0" borderId="0" applyFill="0" applyBorder="0">
      <alignment horizontal="right"/>
    </xf>
    <xf numFmtId="0" fontId="29" fillId="0" borderId="0"/>
    <xf numFmtId="0" fontId="10" fillId="0" borderId="0" applyNumberFormat="0" applyFill="0" applyBorder="0" applyAlignment="0" applyProtection="0"/>
    <xf numFmtId="0" fontId="33" fillId="0" borderId="0" applyNumberFormat="0" applyFill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19" fillId="0" borderId="0"/>
    <xf numFmtId="0" fontId="12" fillId="0" borderId="0"/>
    <xf numFmtId="0" fontId="12" fillId="0" borderId="0"/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166" fontId="36" fillId="0" borderId="0" applyNumberFormat="0" applyFill="0" applyBorder="0" applyProtection="0">
      <alignment vertical="top"/>
    </xf>
    <xf numFmtId="0" fontId="28" fillId="0" borderId="0"/>
    <xf numFmtId="37" fontId="30" fillId="0" borderId="0" applyFill="0" applyBorder="0">
      <alignment horizontal="right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8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166" fontId="33" fillId="0" borderId="13" applyNumberFormat="0" applyFill="0" applyProtection="0">
      <alignment horizontal="centerContinuous"/>
    </xf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9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39" fillId="0" borderId="11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Continuous"/>
    </xf>
    <xf numFmtId="166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7" fillId="0" borderId="0"/>
    <xf numFmtId="0" fontId="27" fillId="0" borderId="0"/>
    <xf numFmtId="0" fontId="27" fillId="0" borderId="0"/>
    <xf numFmtId="37" fontId="30" fillId="0" borderId="0" applyFill="0" applyBorder="0">
      <alignment horizontal="right"/>
    </xf>
    <xf numFmtId="0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29" fillId="0" borderId="0"/>
    <xf numFmtId="0" fontId="27" fillId="0" borderId="0"/>
    <xf numFmtId="0" fontId="27" fillId="0" borderId="0"/>
    <xf numFmtId="0" fontId="19" fillId="0" borderId="0"/>
    <xf numFmtId="194" fontId="42" fillId="0" borderId="15">
      <alignment horizontal="left" vertical="center"/>
    </xf>
    <xf numFmtId="0" fontId="19" fillId="0" borderId="0"/>
    <xf numFmtId="0" fontId="27" fillId="0" borderId="0"/>
    <xf numFmtId="0" fontId="20" fillId="0" borderId="0" applyNumberFormat="0" applyFill="0" applyBorder="0" applyAlignment="0" applyProtection="0"/>
    <xf numFmtId="195" fontId="25" fillId="0" borderId="0"/>
    <xf numFmtId="0" fontId="27" fillId="0" borderId="0"/>
    <xf numFmtId="196" fontId="20" fillId="0" borderId="0">
      <alignment horizontal="center"/>
    </xf>
    <xf numFmtId="197" fontId="43" fillId="0" borderId="0">
      <alignment horizontal="left"/>
    </xf>
    <xf numFmtId="198" fontId="44" fillId="0" borderId="0">
      <alignment horizontal="left"/>
    </xf>
    <xf numFmtId="199" fontId="19" fillId="0" borderId="0"/>
    <xf numFmtId="37" fontId="10" fillId="0" borderId="0"/>
    <xf numFmtId="37" fontId="10" fillId="0" borderId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194" fontId="42" fillId="0" borderId="15">
      <alignment horizontal="left" vertical="center"/>
    </xf>
    <xf numFmtId="0" fontId="45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5" fillId="11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164" fontId="48" fillId="0" borderId="16">
      <alignment horizontal="center" vertical="center"/>
    </xf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0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50" fillId="18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2" fillId="0" borderId="0">
      <protection locked="0"/>
    </xf>
    <xf numFmtId="0" fontId="52" fillId="28" borderId="0" applyFont="0" applyFill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200" fontId="19" fillId="34" borderId="17">
      <alignment horizontal="center" vertical="center"/>
    </xf>
    <xf numFmtId="1" fontId="54" fillId="35" borderId="0">
      <alignment horizontal="left"/>
    </xf>
    <xf numFmtId="0" fontId="55" fillId="0" borderId="0">
      <alignment horizontal="left"/>
    </xf>
    <xf numFmtId="0" fontId="10" fillId="0" borderId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5" fillId="0" borderId="0">
      <alignment horizontal="left"/>
    </xf>
    <xf numFmtId="0" fontId="10" fillId="0" borderId="0" applyNumberFormat="0" applyFill="0" applyBorder="0" applyAlignment="0" applyProtection="0"/>
    <xf numFmtId="0" fontId="5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" fontId="30" fillId="0" borderId="0"/>
    <xf numFmtId="3" fontId="58" fillId="0" borderId="0"/>
    <xf numFmtId="20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5" fillId="0" borderId="0">
      <alignment horizontal="right"/>
    </xf>
    <xf numFmtId="203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04" fontId="61" fillId="36" borderId="18"/>
    <xf numFmtId="205" fontId="20" fillId="37" borderId="0" applyNumberFormat="0" applyFont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3" fontId="64" fillId="38" borderId="0">
      <alignment horizontal="center" vertical="center" textRotation="180"/>
    </xf>
    <xf numFmtId="0" fontId="65" fillId="28" borderId="0"/>
    <xf numFmtId="0" fontId="55" fillId="0" borderId="0">
      <alignment horizontal="left"/>
    </xf>
    <xf numFmtId="0" fontId="66" fillId="0" borderId="0" applyNumberFormat="0" applyFill="0" applyBorder="0" applyAlignment="0" applyProtection="0"/>
    <xf numFmtId="0" fontId="26" fillId="39" borderId="0" applyNumberFormat="0" applyFill="0" applyBorder="0" applyAlignment="0" applyProtection="0">
      <protection locked="0"/>
    </xf>
    <xf numFmtId="7" fontId="67" fillId="0" borderId="0" applyNumberFormat="0" applyFont="0" applyAlignment="0"/>
    <xf numFmtId="206" fontId="23" fillId="0" borderId="0" applyFont="0" applyFill="0" applyBorder="0" applyAlignment="0" applyProtection="0"/>
    <xf numFmtId="207" fontId="68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3" fontId="10" fillId="40" borderId="0"/>
    <xf numFmtId="14" fontId="69" fillId="0" borderId="0" applyNumberFormat="0" applyFill="0" applyBorder="0" applyAlignment="0" applyProtection="0">
      <alignment horizontal="center"/>
    </xf>
    <xf numFmtId="0" fontId="70" fillId="39" borderId="19" applyNumberFormat="0" applyFill="0" applyBorder="0" applyAlignment="0" applyProtection="0">
      <protection locked="0"/>
    </xf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21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1" fontId="71" fillId="0" borderId="0">
      <protection locked="0"/>
    </xf>
    <xf numFmtId="212" fontId="19" fillId="0" borderId="0" applyFont="0" applyFill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10" fillId="0" borderId="0"/>
    <xf numFmtId="204" fontId="61" fillId="0" borderId="18"/>
    <xf numFmtId="0" fontId="7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13" fontId="76" fillId="28" borderId="0"/>
    <xf numFmtId="214" fontId="30" fillId="28" borderId="0"/>
    <xf numFmtId="3" fontId="77" fillId="41" borderId="0"/>
    <xf numFmtId="215" fontId="53" fillId="0" borderId="0"/>
    <xf numFmtId="216" fontId="53" fillId="0" borderId="0"/>
    <xf numFmtId="217" fontId="53" fillId="0" borderId="0"/>
    <xf numFmtId="215" fontId="53" fillId="0" borderId="21"/>
    <xf numFmtId="216" fontId="53" fillId="0" borderId="21"/>
    <xf numFmtId="217" fontId="53" fillId="0" borderId="21"/>
    <xf numFmtId="218" fontId="53" fillId="0" borderId="0"/>
    <xf numFmtId="0" fontId="78" fillId="0" borderId="0" applyFill="0" applyBorder="0" applyAlignment="0"/>
    <xf numFmtId="210" fontId="79" fillId="0" borderId="0" applyFill="0" applyBorder="0" applyAlignment="0"/>
    <xf numFmtId="219" fontId="53" fillId="0" borderId="0"/>
    <xf numFmtId="220" fontId="53" fillId="0" borderId="0"/>
    <xf numFmtId="218" fontId="53" fillId="0" borderId="21"/>
    <xf numFmtId="219" fontId="53" fillId="0" borderId="21"/>
    <xf numFmtId="220" fontId="53" fillId="0" borderId="21"/>
    <xf numFmtId="221" fontId="53" fillId="0" borderId="0">
      <alignment horizontal="right"/>
      <protection locked="0"/>
    </xf>
    <xf numFmtId="222" fontId="53" fillId="0" borderId="0">
      <alignment horizontal="right"/>
      <protection locked="0"/>
    </xf>
    <xf numFmtId="223" fontId="53" fillId="0" borderId="0"/>
    <xf numFmtId="224" fontId="79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225" fontId="53" fillId="0" borderId="0"/>
    <xf numFmtId="226" fontId="53" fillId="0" borderId="0"/>
    <xf numFmtId="223" fontId="53" fillId="0" borderId="21"/>
    <xf numFmtId="227" fontId="53" fillId="0" borderId="21"/>
    <xf numFmtId="226" fontId="53" fillId="0" borderId="21"/>
    <xf numFmtId="0" fontId="78" fillId="0" borderId="0" applyFill="0" applyBorder="0" applyAlignment="0"/>
    <xf numFmtId="228" fontId="10" fillId="0" borderId="0" applyFill="0" applyBorder="0" applyAlignment="0"/>
    <xf numFmtId="210" fontId="79" fillId="0" borderId="0" applyFill="0" applyBorder="0" applyAlignment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4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23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83" fillId="42" borderId="0" applyNumberFormat="0" applyFont="0" applyBorder="0" applyAlignment="0">
      <alignment horizontal="center"/>
    </xf>
    <xf numFmtId="0" fontId="84" fillId="0" borderId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9" fillId="0" borderId="0" applyFill="0" applyBorder="0" applyProtection="0">
      <alignment horizontal="center"/>
      <protection locked="0"/>
    </xf>
    <xf numFmtId="0" fontId="90" fillId="0" borderId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91" fillId="0" borderId="0" applyAlignment="0"/>
    <xf numFmtId="0" fontId="91" fillId="0" borderId="0" applyAlignment="0"/>
    <xf numFmtId="0" fontId="91" fillId="0" borderId="0" applyAlignment="0"/>
    <xf numFmtId="0" fontId="91" fillId="0" borderId="0" applyAlignment="0"/>
    <xf numFmtId="229" fontId="92" fillId="0" borderId="0" applyFill="0" applyBorder="0">
      <alignment vertical="top"/>
    </xf>
    <xf numFmtId="0" fontId="55" fillId="0" borderId="0">
      <alignment horizontal="left"/>
    </xf>
    <xf numFmtId="0" fontId="93" fillId="0" borderId="0" applyNumberFormat="0" applyFill="0" applyBorder="0" applyProtection="0">
      <alignment horizontal="right"/>
    </xf>
    <xf numFmtId="0" fontId="94" fillId="0" borderId="0" applyNumberFormat="0" applyFill="0" applyBorder="0" applyProtection="0">
      <alignment wrapText="1"/>
    </xf>
    <xf numFmtId="0" fontId="95" fillId="0" borderId="0" applyNumberFormat="0" applyFill="0" applyBorder="0" applyProtection="0">
      <alignment horizontal="center" wrapText="1"/>
    </xf>
    <xf numFmtId="0" fontId="96" fillId="45" borderId="0"/>
    <xf numFmtId="230" fontId="97" fillId="0" borderId="0" applyFont="0" applyFill="0" applyBorder="0" applyAlignment="0" applyProtection="0"/>
    <xf numFmtId="17" fontId="98" fillId="0" borderId="0" applyNumberFormat="0" applyFill="0" applyBorder="0" applyAlignment="0" applyProtection="0"/>
    <xf numFmtId="231" fontId="99" fillId="0" borderId="0"/>
    <xf numFmtId="231" fontId="99" fillId="0" borderId="0"/>
    <xf numFmtId="231" fontId="99" fillId="0" borderId="0"/>
    <xf numFmtId="231" fontId="99" fillId="0" borderId="0"/>
    <xf numFmtId="231" fontId="99" fillId="0" borderId="0"/>
    <xf numFmtId="231" fontId="99" fillId="0" borderId="0"/>
    <xf numFmtId="231" fontId="99" fillId="0" borderId="0"/>
    <xf numFmtId="231" fontId="99" fillId="0" borderId="0"/>
    <xf numFmtId="0" fontId="78" fillId="0" borderId="0" applyFont="0" applyFill="0" applyBorder="0" applyAlignment="0" applyProtection="0"/>
    <xf numFmtId="164" fontId="56" fillId="0" borderId="0"/>
    <xf numFmtId="40" fontId="100" fillId="0" borderId="0" applyFont="0" applyFill="0" applyBorder="0" applyAlignment="0" applyProtection="0">
      <alignment horizontal="center"/>
    </xf>
    <xf numFmtId="232" fontId="19" fillId="0" borderId="0" applyFont="0" applyFill="0" applyBorder="0" applyAlignment="0" applyProtection="0">
      <alignment horizontal="center"/>
    </xf>
    <xf numFmtId="233" fontId="101" fillId="0" borderId="0" applyFont="0" applyFill="0" applyBorder="0" applyAlignment="0" applyProtection="0">
      <alignment horizontal="right"/>
    </xf>
    <xf numFmtId="234" fontId="101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3" fillId="46" borderId="0" applyFill="0" applyBorder="0" applyAlignment="0">
      <protection locked="0"/>
    </xf>
    <xf numFmtId="239" fontId="71" fillId="0" borderId="0" applyFill="0" applyBorder="0" applyAlignment="0">
      <protection locked="0"/>
    </xf>
    <xf numFmtId="199" fontId="19" fillId="0" borderId="0"/>
    <xf numFmtId="240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3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/>
    <xf numFmtId="0" fontId="10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57" fillId="0" borderId="0"/>
    <xf numFmtId="0" fontId="10" fillId="0" borderId="0"/>
    <xf numFmtId="0" fontId="10" fillId="0" borderId="0"/>
    <xf numFmtId="0" fontId="10" fillId="17" borderId="24" applyNumberFormat="0" applyFont="0" applyAlignment="0" applyProtection="0"/>
    <xf numFmtId="0" fontId="105" fillId="15" borderId="0">
      <alignment vertical="center"/>
    </xf>
    <xf numFmtId="242" fontId="106" fillId="28" borderId="0">
      <alignment horizontal="left"/>
    </xf>
    <xf numFmtId="0" fontId="107" fillId="0" borderId="0" applyFill="0" applyBorder="0" applyAlignment="0" applyProtection="0">
      <protection locked="0"/>
    </xf>
    <xf numFmtId="213" fontId="76" fillId="41" borderId="0">
      <alignment horizontal="right"/>
    </xf>
    <xf numFmtId="37" fontId="108" fillId="47" borderId="16">
      <alignment horizontal="right"/>
    </xf>
    <xf numFmtId="213" fontId="109" fillId="48" borderId="0">
      <alignment horizontal="left"/>
    </xf>
    <xf numFmtId="2" fontId="19" fillId="36" borderId="0"/>
    <xf numFmtId="0" fontId="110" fillId="0" borderId="0">
      <alignment horizontal="left"/>
    </xf>
    <xf numFmtId="0" fontId="18" fillId="0" borderId="0"/>
    <xf numFmtId="0" fontId="111" fillId="0" borderId="0">
      <alignment horizontal="left"/>
    </xf>
    <xf numFmtId="0" fontId="55" fillId="0" borderId="0">
      <alignment horizontal="left"/>
    </xf>
    <xf numFmtId="243" fontId="112" fillId="0" borderId="0" applyFont="0" applyFill="0" applyBorder="0" applyAlignment="0" applyProtection="0"/>
    <xf numFmtId="244" fontId="19" fillId="0" borderId="0" applyFont="0" applyFill="0" applyBorder="0" applyAlignment="0" applyProtection="0"/>
    <xf numFmtId="8" fontId="71" fillId="0" borderId="0" applyBorder="0"/>
    <xf numFmtId="245" fontId="19" fillId="0" borderId="0" applyFont="0" applyFill="0" applyBorder="0" applyAlignment="0" applyProtection="0"/>
    <xf numFmtId="246" fontId="101" fillId="0" borderId="0" applyFont="0" applyFill="0" applyBorder="0" applyAlignment="0" applyProtection="0">
      <alignment horizontal="right"/>
    </xf>
    <xf numFmtId="247" fontId="102" fillId="0" borderId="0" applyFont="0" applyFill="0" applyBorder="0" applyAlignment="0" applyProtection="0"/>
    <xf numFmtId="248" fontId="102" fillId="0" borderId="0" applyFont="0" applyFill="0" applyBorder="0" applyAlignment="0" applyProtection="0"/>
    <xf numFmtId="249" fontId="102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01" fillId="0" borderId="0" applyFont="0" applyFill="0" applyBorder="0" applyAlignment="0" applyProtection="0">
      <alignment horizontal="right"/>
    </xf>
    <xf numFmtId="252" fontId="98" fillId="0" borderId="0" applyFont="0" applyFill="0" applyBorder="0" applyAlignment="0" applyProtection="0"/>
    <xf numFmtId="253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254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13" fillId="0" borderId="0" applyFill="0" applyBorder="0">
      <alignment horizontal="right"/>
    </xf>
    <xf numFmtId="0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52" fillId="0" borderId="25" applyNumberFormat="0">
      <alignment vertical="center"/>
    </xf>
    <xf numFmtId="204" fontId="61" fillId="34" borderId="0"/>
    <xf numFmtId="276" fontId="10" fillId="0" borderId="0"/>
    <xf numFmtId="0" fontId="114" fillId="13" borderId="10" applyNumberFormat="0" applyAlignment="0" applyProtection="0"/>
    <xf numFmtId="0" fontId="115" fillId="23" borderId="26" applyNumberFormat="0" applyAlignment="0" applyProtection="0"/>
    <xf numFmtId="215" fontId="53" fillId="28" borderId="27">
      <protection locked="0"/>
    </xf>
    <xf numFmtId="216" fontId="53" fillId="28" borderId="27">
      <protection locked="0"/>
    </xf>
    <xf numFmtId="217" fontId="53" fillId="28" borderId="27">
      <protection locked="0"/>
    </xf>
    <xf numFmtId="277" fontId="53" fillId="28" borderId="27">
      <protection locked="0"/>
    </xf>
    <xf numFmtId="278" fontId="53" fillId="28" borderId="27">
      <protection locked="0"/>
    </xf>
    <xf numFmtId="279" fontId="53" fillId="28" borderId="27">
      <protection locked="0"/>
    </xf>
    <xf numFmtId="218" fontId="53" fillId="28" borderId="27">
      <protection locked="0"/>
    </xf>
    <xf numFmtId="221" fontId="53" fillId="49" borderId="27">
      <alignment horizontal="right"/>
      <protection locked="0"/>
    </xf>
    <xf numFmtId="222" fontId="53" fillId="49" borderId="27">
      <alignment horizontal="right"/>
      <protection locked="0"/>
    </xf>
    <xf numFmtId="42" fontId="116" fillId="0" borderId="0" applyNumberFormat="0" applyFill="0" applyBorder="0" applyAlignment="0"/>
    <xf numFmtId="0" fontId="53" fillId="36" borderId="27">
      <alignment horizontal="left"/>
      <protection locked="0"/>
    </xf>
    <xf numFmtId="49" fontId="53" fillId="35" borderId="27">
      <alignment horizontal="left" vertical="top" wrapText="1"/>
      <protection locked="0"/>
    </xf>
    <xf numFmtId="223" fontId="53" fillId="28" borderId="27">
      <protection locked="0"/>
    </xf>
    <xf numFmtId="227" fontId="53" fillId="28" borderId="27">
      <protection locked="0"/>
    </xf>
    <xf numFmtId="226" fontId="53" fillId="28" borderId="27">
      <protection locked="0"/>
    </xf>
    <xf numFmtId="49" fontId="53" fillId="35" borderId="27">
      <alignment horizontal="left"/>
      <protection locked="0"/>
    </xf>
    <xf numFmtId="242" fontId="53" fillId="28" borderId="27">
      <alignment horizontal="left" indent="1"/>
      <protection locked="0"/>
    </xf>
    <xf numFmtId="0" fontId="25" fillId="7" borderId="0" applyNumberFormat="0" applyFont="0" applyBorder="0" applyAlignment="0" applyProtection="0">
      <protection locked="0"/>
    </xf>
    <xf numFmtId="280" fontId="117" fillId="0" borderId="0">
      <protection locked="0"/>
    </xf>
    <xf numFmtId="15" fontId="98" fillId="0" borderId="0" applyFont="0" applyFill="0" applyBorder="0" applyAlignment="0" applyProtection="0"/>
    <xf numFmtId="281" fontId="23" fillId="0" borderId="0" applyFont="0" applyFill="0" applyBorder="0" applyAlignment="0" applyProtection="0"/>
    <xf numFmtId="17" fontId="118" fillId="0" borderId="0" applyFill="0" applyBorder="0">
      <alignment horizontal="right"/>
    </xf>
    <xf numFmtId="17" fontId="98" fillId="0" borderId="0" applyFont="0" applyFill="0" applyBorder="0" applyAlignment="0" applyProtection="0"/>
    <xf numFmtId="282" fontId="23" fillId="0" borderId="0" applyFont="0" applyFill="0" applyBorder="0" applyAlignment="0" applyProtection="0"/>
    <xf numFmtId="283" fontId="98" fillId="0" borderId="0" applyFont="0" applyFill="0" applyBorder="0" applyAlignment="0" applyProtection="0"/>
    <xf numFmtId="284" fontId="101" fillId="0" borderId="0" applyFont="0" applyFill="0" applyBorder="0" applyAlignment="0" applyProtection="0"/>
    <xf numFmtId="285" fontId="10" fillId="0" borderId="0" applyFont="0" applyFill="0" applyBorder="0" applyProtection="0">
      <alignment horizontal="right"/>
    </xf>
    <xf numFmtId="14" fontId="13" fillId="0" borderId="0"/>
    <xf numFmtId="42" fontId="119" fillId="0" borderId="0"/>
    <xf numFmtId="286" fontId="119" fillId="0" borderId="0"/>
    <xf numFmtId="164" fontId="120" fillId="0" borderId="0"/>
    <xf numFmtId="39" fontId="121" fillId="0" borderId="0"/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55" fillId="0" borderId="0">
      <alignment horizontal="left"/>
    </xf>
    <xf numFmtId="28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>
      <protection locked="0"/>
    </xf>
    <xf numFmtId="0" fontId="123" fillId="0" borderId="0">
      <protection locked="0"/>
    </xf>
    <xf numFmtId="0" fontId="10" fillId="0" borderId="0">
      <protection locked="0"/>
    </xf>
    <xf numFmtId="0" fontId="20" fillId="0" borderId="0" applyNumberFormat="0" applyFill="0" applyBorder="0" applyAlignment="0" applyProtection="0"/>
    <xf numFmtId="0" fontId="72" fillId="10" borderId="0" applyNumberFormat="0" applyBorder="0" applyAlignment="0" applyProtection="0"/>
    <xf numFmtId="255" fontId="67" fillId="0" borderId="0"/>
    <xf numFmtId="42" fontId="23" fillId="0" borderId="0"/>
    <xf numFmtId="42" fontId="19" fillId="0" borderId="0" applyFill="0" applyBorder="0" applyAlignment="0" applyProtection="0"/>
    <xf numFmtId="288" fontId="101" fillId="0" borderId="29" applyNumberFormat="0" applyFont="0" applyFill="0" applyAlignment="0" applyProtection="0"/>
    <xf numFmtId="44" fontId="124" fillId="0" borderId="0" applyFill="0" applyBorder="0" applyAlignment="0" applyProtection="0"/>
    <xf numFmtId="3" fontId="25" fillId="0" borderId="21" applyNumberFormat="0" applyBorder="0"/>
    <xf numFmtId="3" fontId="25" fillId="0" borderId="21" applyNumberFormat="0" applyBorder="0"/>
    <xf numFmtId="0" fontId="125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289" fontId="126" fillId="0" borderId="0" applyFont="0" applyFill="0" applyBorder="0" applyAlignment="0" applyProtection="0"/>
    <xf numFmtId="41" fontId="127" fillId="0" borderId="0" applyFont="0" applyFill="0" applyBorder="0" applyAlignment="0" applyProtection="0"/>
    <xf numFmtId="41" fontId="126" fillId="0" borderId="0" applyFont="0" applyFill="0" applyBorder="0" applyAlignment="0" applyProtection="0"/>
    <xf numFmtId="289" fontId="19" fillId="0" borderId="0" applyFont="0" applyFill="0" applyBorder="0" applyAlignment="0" applyProtection="0"/>
    <xf numFmtId="289" fontId="126" fillId="0" borderId="0" applyFont="0" applyFill="0" applyBorder="0" applyAlignment="0" applyProtection="0"/>
    <xf numFmtId="290" fontId="128" fillId="0" borderId="0" applyFont="0" applyFill="0" applyBorder="0" applyAlignment="0" applyProtection="0"/>
    <xf numFmtId="291" fontId="27" fillId="0" borderId="0" applyFont="0" applyFill="0" applyBorder="0" applyAlignment="0" applyProtection="0"/>
    <xf numFmtId="29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9" fontId="128" fillId="0" borderId="0" applyFont="0" applyFill="0" applyBorder="0" applyAlignment="0" applyProtection="0"/>
    <xf numFmtId="292" fontId="126" fillId="0" borderId="0" applyFont="0" applyFill="0" applyBorder="0" applyAlignment="0" applyProtection="0"/>
    <xf numFmtId="289" fontId="126" fillId="0" borderId="0" applyFont="0" applyFill="0" applyBorder="0" applyAlignment="0" applyProtection="0"/>
    <xf numFmtId="290" fontId="27" fillId="0" borderId="0" applyFont="0" applyFill="0" applyBorder="0" applyAlignment="0" applyProtection="0"/>
    <xf numFmtId="41" fontId="126" fillId="0" borderId="0" applyFont="0" applyFill="0" applyBorder="0" applyAlignment="0" applyProtection="0"/>
    <xf numFmtId="289" fontId="126" fillId="0" borderId="0" applyFont="0" applyFill="0" applyBorder="0" applyAlignment="0" applyProtection="0"/>
    <xf numFmtId="290" fontId="129" fillId="0" borderId="0" applyFont="0" applyFill="0" applyBorder="0" applyAlignment="0" applyProtection="0"/>
    <xf numFmtId="289" fontId="126" fillId="0" borderId="0" applyFont="0" applyFill="0" applyBorder="0" applyAlignment="0" applyProtection="0"/>
    <xf numFmtId="289" fontId="126" fillId="0" borderId="0" applyFont="0" applyFill="0" applyBorder="0" applyAlignment="0" applyProtection="0"/>
    <xf numFmtId="289" fontId="126" fillId="0" borderId="0" applyFont="0" applyFill="0" applyBorder="0" applyAlignment="0" applyProtection="0"/>
    <xf numFmtId="41" fontId="126" fillId="0" borderId="0" applyFont="0" applyFill="0" applyBorder="0" applyAlignment="0" applyProtection="0"/>
    <xf numFmtId="41" fontId="126" fillId="0" borderId="0" applyFont="0" applyFill="0" applyBorder="0" applyAlignment="0" applyProtection="0"/>
    <xf numFmtId="290" fontId="27" fillId="0" borderId="0" applyFont="0" applyFill="0" applyBorder="0" applyAlignment="0" applyProtection="0"/>
    <xf numFmtId="291" fontId="27" fillId="0" borderId="0" applyFont="0" applyFill="0" applyBorder="0" applyAlignment="0" applyProtection="0"/>
    <xf numFmtId="293" fontId="128" fillId="0" borderId="0" applyFont="0" applyFill="0" applyBorder="0" applyAlignment="0" applyProtection="0"/>
    <xf numFmtId="40" fontId="13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9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8" fillId="0" borderId="0" applyFont="0" applyFill="0" applyBorder="0" applyAlignment="0" applyProtection="0"/>
    <xf numFmtId="0" fontId="27" fillId="0" borderId="0" applyFont="0" applyFill="0" applyBorder="0" applyAlignment="0" applyProtection="0"/>
    <xf numFmtId="2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4" fontId="128" fillId="0" borderId="0" applyFont="0" applyFill="0" applyBorder="0" applyAlignment="0" applyProtection="0"/>
    <xf numFmtId="296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43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9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97" fontId="128" fillId="0" borderId="0" applyFont="0" applyFill="0" applyBorder="0" applyAlignment="0" applyProtection="0"/>
    <xf numFmtId="204" fontId="61" fillId="50" borderId="0"/>
    <xf numFmtId="0" fontId="10" fillId="0" borderId="0">
      <protection locked="0"/>
    </xf>
    <xf numFmtId="298" fontId="13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298" fontId="130" fillId="0" borderId="0">
      <protection locked="0"/>
    </xf>
    <xf numFmtId="0" fontId="10" fillId="0" borderId="0">
      <protection locked="0"/>
    </xf>
    <xf numFmtId="0" fontId="1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" fillId="3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" fontId="134" fillId="0" borderId="0" applyFont="0" applyFill="0" applyBorder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6" fillId="13" borderId="10" applyNumberFormat="0" applyAlignment="0" applyProtection="0"/>
    <xf numFmtId="0" fontId="136" fillId="13" borderId="10" applyNumberFormat="0" applyAlignment="0" applyProtection="0"/>
    <xf numFmtId="0" fontId="135" fillId="13" borderId="10" applyNumberFormat="0" applyAlignment="0" applyProtection="0"/>
    <xf numFmtId="0" fontId="137" fillId="0" borderId="0">
      <alignment horizontal="center"/>
    </xf>
    <xf numFmtId="0" fontId="138" fillId="0" borderId="0"/>
    <xf numFmtId="255" fontId="138" fillId="0" borderId="0"/>
    <xf numFmtId="164" fontId="138" fillId="0" borderId="0"/>
    <xf numFmtId="0" fontId="8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299" fontId="139" fillId="28" borderId="0" applyAlignment="0" applyProtection="0">
      <alignment horizontal="center" wrapText="1"/>
    </xf>
    <xf numFmtId="300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2" fontId="10" fillId="0" borderId="0" applyFill="0" applyBorder="0" applyAlignment="0" applyProtection="0"/>
    <xf numFmtId="302" fontId="10" fillId="0" borderId="0" applyFill="0" applyBorder="0" applyAlignment="0" applyProtection="0"/>
    <xf numFmtId="302" fontId="10" fillId="0" borderId="0" applyFill="0" applyBorder="0" applyAlignment="0" applyProtection="0"/>
    <xf numFmtId="302" fontId="10" fillId="0" borderId="0" applyFill="0" applyBorder="0" applyAlignment="0" applyProtection="0"/>
    <xf numFmtId="302" fontId="10" fillId="0" borderId="0" applyFill="0" applyBorder="0" applyAlignment="0" applyProtection="0"/>
    <xf numFmtId="238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8" fontId="14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309" fontId="142" fillId="0" borderId="0" applyBorder="0">
      <alignment horizontal="right" vertical="top"/>
    </xf>
    <xf numFmtId="310" fontId="30" fillId="0" borderId="0" applyBorder="0">
      <alignment horizontal="right" vertical="top"/>
    </xf>
    <xf numFmtId="310" fontId="142" fillId="0" borderId="0" applyBorder="0">
      <alignment horizontal="right" vertical="top"/>
    </xf>
    <xf numFmtId="311" fontId="30" fillId="0" borderId="0" applyFill="0" applyBorder="0">
      <alignment horizontal="right" vertical="top"/>
    </xf>
    <xf numFmtId="312" fontId="143" fillId="0" borderId="0" applyFill="0">
      <alignment horizontal="right" vertical="top"/>
    </xf>
    <xf numFmtId="313" fontId="30" fillId="0" borderId="0" applyFill="0" applyBorder="0">
      <alignment horizontal="right" vertical="top"/>
    </xf>
    <xf numFmtId="314" fontId="30" fillId="0" borderId="0" applyFill="0" applyBorder="0">
      <alignment horizontal="right" vertical="top"/>
    </xf>
    <xf numFmtId="0" fontId="144" fillId="0" borderId="0">
      <alignment horizontal="left"/>
    </xf>
    <xf numFmtId="0" fontId="144" fillId="0" borderId="15">
      <alignment horizontal="right" wrapText="1"/>
    </xf>
    <xf numFmtId="186" fontId="144" fillId="0" borderId="15">
      <alignment horizontal="right"/>
    </xf>
    <xf numFmtId="186" fontId="145" fillId="0" borderId="30">
      <alignment horizontal="right" wrapText="1"/>
    </xf>
    <xf numFmtId="186" fontId="145" fillId="0" borderId="30">
      <alignment horizontal="right" wrapText="1"/>
    </xf>
    <xf numFmtId="194" fontId="42" fillId="0" borderId="15">
      <alignment horizontal="left"/>
    </xf>
    <xf numFmtId="0" fontId="146" fillId="0" borderId="0">
      <alignment vertical="center"/>
    </xf>
    <xf numFmtId="315" fontId="146" fillId="0" borderId="0">
      <alignment horizontal="left" vertical="center"/>
    </xf>
    <xf numFmtId="316" fontId="147" fillId="0" borderId="0">
      <alignment vertical="center"/>
    </xf>
    <xf numFmtId="0" fontId="107" fillId="0" borderId="0">
      <alignment vertical="center"/>
    </xf>
    <xf numFmtId="194" fontId="42" fillId="0" borderId="15">
      <alignment horizontal="left"/>
    </xf>
    <xf numFmtId="194" fontId="42" fillId="0" borderId="15">
      <alignment horizontal="left"/>
    </xf>
    <xf numFmtId="194" fontId="148" fillId="0" borderId="30">
      <alignment horizontal="left"/>
    </xf>
    <xf numFmtId="194" fontId="148" fillId="0" borderId="30">
      <alignment horizontal="left"/>
    </xf>
    <xf numFmtId="194" fontId="149" fillId="0" borderId="0" applyFill="0" applyBorder="0">
      <alignment vertical="top"/>
    </xf>
    <xf numFmtId="194" fontId="150" fillId="0" borderId="0" applyFill="0" applyBorder="0" applyProtection="0">
      <alignment vertical="top"/>
    </xf>
    <xf numFmtId="194" fontId="151" fillId="0" borderId="0">
      <alignment vertical="top"/>
    </xf>
    <xf numFmtId="194" fontId="30" fillId="0" borderId="0">
      <alignment horizontal="center"/>
    </xf>
    <xf numFmtId="194" fontId="152" fillId="0" borderId="15">
      <alignment horizontal="center"/>
    </xf>
    <xf numFmtId="194" fontId="152" fillId="0" borderId="15">
      <alignment horizontal="center"/>
    </xf>
    <xf numFmtId="194" fontId="153" fillId="0" borderId="30">
      <alignment horizontal="center"/>
    </xf>
    <xf numFmtId="194" fontId="153" fillId="0" borderId="30">
      <alignment horizontal="center"/>
    </xf>
    <xf numFmtId="41" fontId="30" fillId="0" borderId="15" applyFill="0" applyBorder="0" applyProtection="0">
      <alignment horizontal="right" vertical="top"/>
    </xf>
    <xf numFmtId="41" fontId="30" fillId="0" borderId="30" applyFill="0" applyBorder="0" applyProtection="0">
      <alignment horizontal="right" vertical="top"/>
    </xf>
    <xf numFmtId="41" fontId="23" fillId="0" borderId="0" applyFill="0" applyBorder="0" applyAlignment="0" applyProtection="0">
      <alignment horizontal="right" vertical="top"/>
    </xf>
    <xf numFmtId="315" fontId="57" fillId="0" borderId="0">
      <alignment horizontal="left" vertical="center"/>
    </xf>
    <xf numFmtId="194" fontId="57" fillId="0" borderId="0"/>
    <xf numFmtId="194" fontId="154" fillId="0" borderId="0"/>
    <xf numFmtId="194" fontId="155" fillId="0" borderId="0"/>
    <xf numFmtId="194" fontId="155" fillId="0" borderId="0"/>
    <xf numFmtId="194" fontId="156" fillId="0" borderId="0"/>
    <xf numFmtId="194" fontId="10" fillId="0" borderId="0"/>
    <xf numFmtId="194" fontId="157" fillId="0" borderId="0">
      <alignment horizontal="left" vertical="top"/>
    </xf>
    <xf numFmtId="194" fontId="157" fillId="0" borderId="0">
      <alignment horizontal="left" vertical="top"/>
    </xf>
    <xf numFmtId="194" fontId="158" fillId="0" borderId="0">
      <alignment horizontal="left" vertical="top"/>
    </xf>
    <xf numFmtId="0" fontId="30" fillId="0" borderId="0" applyFill="0" applyBorder="0">
      <alignment horizontal="left" vertical="top" wrapText="1"/>
    </xf>
    <xf numFmtId="0" fontId="143" fillId="0" borderId="0">
      <alignment horizontal="left" vertical="top" wrapText="1"/>
    </xf>
    <xf numFmtId="0" fontId="159" fillId="0" borderId="0">
      <alignment horizontal="left" vertical="top" wrapText="1"/>
    </xf>
    <xf numFmtId="0" fontId="142" fillId="0" borderId="0">
      <alignment horizontal="left" vertical="top" wrapText="1"/>
    </xf>
    <xf numFmtId="317" fontId="10" fillId="51" borderId="0">
      <alignment horizontal="right" vertical="center"/>
    </xf>
    <xf numFmtId="318" fontId="90" fillId="0" borderId="0" applyBorder="0"/>
    <xf numFmtId="204" fontId="61" fillId="36" borderId="0"/>
    <xf numFmtId="317" fontId="10" fillId="51" borderId="0">
      <alignment horizontal="right" vertical="center"/>
    </xf>
    <xf numFmtId="317" fontId="10" fillId="51" borderId="0">
      <alignment horizontal="right" vertical="center"/>
    </xf>
    <xf numFmtId="317" fontId="10" fillId="51" borderId="0">
      <alignment horizontal="right" vertical="center"/>
    </xf>
    <xf numFmtId="317" fontId="10" fillId="51" borderId="0">
      <alignment horizontal="right" vertical="center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17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17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6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17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17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17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298" fontId="160" fillId="0" borderId="0">
      <protection locked="0"/>
    </xf>
    <xf numFmtId="0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19" fontId="10" fillId="0" borderId="0">
      <protection locked="0"/>
    </xf>
    <xf numFmtId="320" fontId="161" fillId="0" borderId="16">
      <alignment horizontal="center"/>
    </xf>
    <xf numFmtId="0" fontId="10" fillId="0" borderId="0" applyFont="0" applyFill="0" applyBorder="0" applyAlignment="0" applyProtection="0"/>
    <xf numFmtId="320" fontId="161" fillId="0" borderId="16">
      <alignment horizontal="center"/>
    </xf>
    <xf numFmtId="320" fontId="161" fillId="0" borderId="16">
      <alignment horizontal="center"/>
    </xf>
    <xf numFmtId="320" fontId="161" fillId="0" borderId="16">
      <alignment horizontal="center"/>
    </xf>
    <xf numFmtId="320" fontId="161" fillId="0" borderId="16">
      <alignment horizontal="center"/>
    </xf>
    <xf numFmtId="320" fontId="161" fillId="0" borderId="16">
      <alignment horizontal="center"/>
    </xf>
    <xf numFmtId="320" fontId="161" fillId="0" borderId="16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62" fillId="0" borderId="0" applyNumberFormat="0" applyFont="0" applyFill="0" applyBorder="0" applyAlignment="0" applyProtection="0">
      <alignment horizontal="left"/>
    </xf>
    <xf numFmtId="0" fontId="10" fillId="0" borderId="0">
      <protection locked="0"/>
    </xf>
    <xf numFmtId="321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0" fontId="10" fillId="0" borderId="0">
      <protection locked="0"/>
    </xf>
    <xf numFmtId="322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280" fontId="117" fillId="0" borderId="0">
      <protection locked="0"/>
    </xf>
    <xf numFmtId="204" fontId="19" fillId="0" borderId="0" applyFill="0" applyBorder="0">
      <alignment horizontal="right"/>
    </xf>
    <xf numFmtId="0" fontId="163" fillId="0" borderId="0">
      <alignment horizontal="left"/>
    </xf>
    <xf numFmtId="0" fontId="164" fillId="0" borderId="0">
      <alignment horizontal="left"/>
    </xf>
    <xf numFmtId="0" fontId="165" fillId="0" borderId="0">
      <alignment horizontal="left"/>
    </xf>
    <xf numFmtId="0" fontId="165" fillId="0" borderId="0" applyNumberFormat="0" applyFill="0" applyBorder="0" applyProtection="0">
      <alignment horizontal="left"/>
    </xf>
    <xf numFmtId="0" fontId="165" fillId="0" borderId="0">
      <alignment horizontal="left"/>
    </xf>
    <xf numFmtId="213" fontId="166" fillId="52" borderId="0"/>
    <xf numFmtId="214" fontId="166" fillId="52" borderId="0"/>
    <xf numFmtId="323" fontId="58" fillId="0" borderId="0">
      <alignment horizontal="right"/>
    </xf>
    <xf numFmtId="213" fontId="77" fillId="53" borderId="0">
      <alignment horizontal="right"/>
    </xf>
    <xf numFmtId="0" fontId="167" fillId="54" borderId="0"/>
    <xf numFmtId="3" fontId="168" fillId="55" borderId="16">
      <alignment horizontal="right" vertical="center"/>
    </xf>
    <xf numFmtId="1" fontId="19" fillId="41" borderId="16"/>
    <xf numFmtId="324" fontId="169" fillId="0" borderId="0"/>
    <xf numFmtId="204" fontId="61" fillId="0" borderId="0"/>
    <xf numFmtId="3" fontId="10" fillId="28" borderId="0"/>
    <xf numFmtId="0" fontId="55" fillId="0" borderId="0">
      <alignment horizontal="left"/>
    </xf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3" fontId="170" fillId="0" borderId="0"/>
    <xf numFmtId="325" fontId="171" fillId="0" borderId="0"/>
    <xf numFmtId="38" fontId="25" fillId="5" borderId="0" applyNumberFormat="0" applyBorder="0" applyAlignment="0" applyProtection="0"/>
    <xf numFmtId="38" fontId="25" fillId="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61" fillId="0" borderId="0" applyBorder="0">
      <alignment horizontal="left"/>
    </xf>
    <xf numFmtId="285" fontId="19" fillId="57" borderId="16" applyNumberFormat="0" applyFont="0" applyAlignment="0"/>
    <xf numFmtId="326" fontId="101" fillId="0" borderId="0" applyFont="0" applyFill="0" applyBorder="0" applyAlignment="0" applyProtection="0">
      <alignment horizontal="right"/>
    </xf>
    <xf numFmtId="327" fontId="61" fillId="0" borderId="0"/>
    <xf numFmtId="0" fontId="118" fillId="0" borderId="0"/>
    <xf numFmtId="0" fontId="172" fillId="0" borderId="0">
      <alignment horizontal="left"/>
    </xf>
    <xf numFmtId="0" fontId="173" fillId="0" borderId="0" applyProtection="0">
      <alignment horizontal="right" vertical="top"/>
    </xf>
    <xf numFmtId="0" fontId="94" fillId="0" borderId="31" applyNumberFormat="0" applyAlignment="0" applyProtection="0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174" fillId="0" borderId="0"/>
    <xf numFmtId="0" fontId="175" fillId="0" borderId="0">
      <alignment horizontal="centerContinuous" vertical="center"/>
    </xf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8" fillId="0" borderId="0">
      <alignment horizontal="left"/>
    </xf>
    <xf numFmtId="0" fontId="179" fillId="0" borderId="35">
      <alignment horizontal="left" vertical="top"/>
    </xf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2" fillId="0" borderId="0">
      <alignment horizontal="left"/>
    </xf>
    <xf numFmtId="0" fontId="183" fillId="0" borderId="35">
      <alignment horizontal="left" vertical="top"/>
    </xf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5" fillId="0" borderId="0">
      <alignment horizontal="left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9" fillId="0" borderId="0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280" fontId="186" fillId="0" borderId="0">
      <protection locked="0"/>
    </xf>
    <xf numFmtId="280" fontId="186" fillId="0" borderId="0">
      <protection locked="0"/>
    </xf>
    <xf numFmtId="166" fontId="187" fillId="0" borderId="0">
      <alignment horizontal="left"/>
    </xf>
    <xf numFmtId="3" fontId="10" fillId="34" borderId="0"/>
    <xf numFmtId="3" fontId="10" fillId="5" borderId="0"/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66" fontId="189" fillId="0" borderId="0" applyNumberFormat="0" applyFill="0" applyBorder="0" applyAlignment="0" applyProtection="0">
      <alignment horizontal="center" vertical="top" wrapText="1"/>
    </xf>
    <xf numFmtId="166" fontId="190" fillId="0" borderId="0" applyNumberFormat="0" applyFill="0" applyBorder="0" applyAlignment="0" applyProtection="0"/>
    <xf numFmtId="0" fontId="191" fillId="58" borderId="0" applyNumberFormat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49" fontId="61" fillId="0" borderId="0">
      <alignment horizontal="left"/>
    </xf>
    <xf numFmtId="49" fontId="199" fillId="0" borderId="0">
      <alignment horizontal="left"/>
    </xf>
    <xf numFmtId="1" fontId="27" fillId="0" borderId="0" applyFont="0" applyFill="0" applyBorder="0" applyAlignment="0" applyProtection="0"/>
    <xf numFmtId="1" fontId="19" fillId="0" borderId="0" applyFont="0" applyFill="0" applyBorder="0" applyAlignment="0" applyProtection="0"/>
    <xf numFmtId="49" fontId="61" fillId="0" borderId="0"/>
    <xf numFmtId="260" fontId="27" fillId="0" borderId="0" applyFont="0" applyFill="0" applyBorder="0" applyAlignment="0" applyProtection="0"/>
    <xf numFmtId="49" fontId="61" fillId="0" borderId="0"/>
    <xf numFmtId="49" fontId="61" fillId="0" borderId="0"/>
    <xf numFmtId="49" fontId="61" fillId="0" borderId="0">
      <alignment vertical="top"/>
    </xf>
    <xf numFmtId="0" fontId="193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55" fillId="0" borderId="0">
      <alignment horizontal="left"/>
    </xf>
    <xf numFmtId="213" fontId="76" fillId="34" borderId="0"/>
    <xf numFmtId="328" fontId="56" fillId="0" borderId="0" applyFill="0" applyBorder="0">
      <alignment vertical="top"/>
    </xf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35" fillId="13" borderId="10" applyNumberFormat="0" applyAlignment="0" applyProtection="0"/>
    <xf numFmtId="214" fontId="203" fillId="7" borderId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25" fillId="59" borderId="0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135" fillId="13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164" fontId="204" fillId="60" borderId="0"/>
    <xf numFmtId="0" fontId="205" fillId="0" borderId="42"/>
    <xf numFmtId="9" fontId="206" fillId="0" borderId="42" applyFill="0" applyAlignment="0" applyProtection="0"/>
    <xf numFmtId="0" fontId="207" fillId="0" borderId="42"/>
    <xf numFmtId="37" fontId="120" fillId="5" borderId="0" applyFont="0" applyBorder="0" applyProtection="0"/>
    <xf numFmtId="285" fontId="19" fillId="57" borderId="0" applyNumberFormat="0" applyFont="0" applyBorder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260" fontId="67" fillId="57" borderId="41" applyNumberFormat="0" applyFont="0" applyAlignment="0" applyProtection="0">
      <alignment horizontal="center"/>
      <protection locked="0"/>
    </xf>
    <xf numFmtId="329" fontId="208" fillId="0" borderId="0"/>
    <xf numFmtId="330" fontId="208" fillId="0" borderId="0"/>
    <xf numFmtId="0" fontId="209" fillId="61" borderId="0" applyNumberFormat="0" applyBorder="0" applyProtection="0"/>
    <xf numFmtId="0" fontId="210" fillId="62" borderId="0" applyNumberFormat="0"/>
    <xf numFmtId="0" fontId="62" fillId="9" borderId="0" applyNumberFormat="0" applyBorder="0" applyAlignment="0" applyProtection="0"/>
    <xf numFmtId="0" fontId="211" fillId="15" borderId="0">
      <alignment vertical="center"/>
    </xf>
    <xf numFmtId="331" fontId="212" fillId="0" borderId="43">
      <alignment horizontal="center"/>
    </xf>
    <xf numFmtId="0" fontId="213" fillId="0" borderId="0"/>
    <xf numFmtId="0" fontId="213" fillId="0" borderId="0" applyAlignment="0"/>
    <xf numFmtId="199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5" fillId="0" borderId="0" applyNumberFormat="0" applyProtection="0">
      <alignment horizontal="left" vertical="top" wrapText="1"/>
    </xf>
    <xf numFmtId="33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87" fillId="0" borderId="23" applyNumberFormat="0" applyFill="0" applyAlignment="0" applyProtection="0"/>
    <xf numFmtId="0" fontId="85" fillId="43" borderId="22" applyNumberFormat="0" applyAlignment="0" applyProtection="0"/>
    <xf numFmtId="1" fontId="214" fillId="1" borderId="44"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38" fontId="216" fillId="0" borderId="0"/>
    <xf numFmtId="38" fontId="217" fillId="0" borderId="0"/>
    <xf numFmtId="38" fontId="218" fillId="0" borderId="0"/>
    <xf numFmtId="38" fontId="219" fillId="0" borderId="0"/>
    <xf numFmtId="0" fontId="58" fillId="0" borderId="0"/>
    <xf numFmtId="0" fontId="58" fillId="0" borderId="0"/>
    <xf numFmtId="257" fontId="30" fillId="5" borderId="0" applyFont="0"/>
    <xf numFmtId="0" fontId="53" fillId="0" borderId="0"/>
    <xf numFmtId="0" fontId="220" fillId="0" borderId="0"/>
    <xf numFmtId="0" fontId="221" fillId="0" borderId="0">
      <alignment horizontal="center"/>
    </xf>
    <xf numFmtId="228" fontId="222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37" fontId="10" fillId="0" borderId="0" applyNumberFormat="0" applyFill="0" applyBorder="0" applyAlignment="0" applyProtection="0"/>
    <xf numFmtId="37" fontId="225" fillId="0" borderId="0" applyNumberFormat="0" applyFill="0" applyBorder="0" applyAlignment="0" applyProtection="0">
      <alignment horizontal="right"/>
    </xf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164" fontId="10" fillId="63" borderId="0"/>
    <xf numFmtId="0" fontId="226" fillId="0" borderId="0"/>
    <xf numFmtId="0" fontId="10" fillId="64" borderId="0" applyNumberFormat="0" applyFont="0" applyBorder="0" applyAlignment="0"/>
    <xf numFmtId="333" fontId="10" fillId="65" borderId="45" applyNumberFormat="0" applyFont="0" applyBorder="0" applyAlignment="0"/>
    <xf numFmtId="17" fontId="23" fillId="0" borderId="0"/>
    <xf numFmtId="3" fontId="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4" fontId="212" fillId="0" borderId="43">
      <alignment horizontal="center"/>
    </xf>
    <xf numFmtId="0" fontId="55" fillId="0" borderId="0">
      <alignment horizontal="left"/>
    </xf>
    <xf numFmtId="334" fontId="212" fillId="0" borderId="43"/>
    <xf numFmtId="40" fontId="78" fillId="0" borderId="0" applyFont="0" applyFill="0" applyBorder="0" applyAlignment="0" applyProtection="0"/>
    <xf numFmtId="201" fontId="1" fillId="0" borderId="0" applyFont="0" applyFill="0" applyBorder="0" applyAlignment="0" applyProtection="0"/>
    <xf numFmtId="335" fontId="10" fillId="0" borderId="0" applyFill="0" applyBorder="0" applyAlignment="0" applyProtection="0"/>
    <xf numFmtId="201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2" fontId="228" fillId="0" borderId="0" applyFont="0"/>
    <xf numFmtId="336" fontId="25" fillId="0" borderId="0"/>
    <xf numFmtId="33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45" fillId="0" borderId="0" applyFont="0" applyFill="0" applyBorder="0" applyAlignment="0" applyProtection="0"/>
    <xf numFmtId="23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238" fontId="9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241" fontId="10" fillId="0" borderId="0" applyFont="0" applyFill="0" applyBorder="0" applyAlignment="0" applyProtection="0"/>
    <xf numFmtId="230" fontId="25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30" fontId="25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0" fontId="25" fillId="0" borderId="0" applyFont="0" applyFill="0" applyBorder="0" applyAlignment="0" applyProtection="0"/>
    <xf numFmtId="230" fontId="25" fillId="0" borderId="0" applyFont="0" applyFill="0" applyBorder="0" applyAlignment="0" applyProtection="0"/>
    <xf numFmtId="230" fontId="25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44" fontId="10" fillId="0" borderId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45" fontId="10" fillId="0" borderId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44" fontId="10" fillId="0" borderId="0" applyFill="0" applyBorder="0" applyAlignment="0" applyProtection="0"/>
    <xf numFmtId="344" fontId="10" fillId="0" borderId="0" applyFill="0" applyBorder="0" applyAlignment="0" applyProtection="0"/>
    <xf numFmtId="344" fontId="10" fillId="0" borderId="0" applyFill="0" applyBorder="0" applyAlignment="0" applyProtection="0"/>
    <xf numFmtId="344" fontId="10" fillId="0" borderId="0" applyFill="0" applyBorder="0" applyAlignment="0" applyProtection="0"/>
    <xf numFmtId="344" fontId="10" fillId="0" borderId="0" applyFill="0" applyBorder="0" applyAlignment="0" applyProtection="0"/>
    <xf numFmtId="338" fontId="25" fillId="0" borderId="0" applyFont="0" applyFill="0" applyBorder="0" applyAlignment="0" applyProtection="0"/>
    <xf numFmtId="337" fontId="10" fillId="0" borderId="0" applyFont="0" applyFill="0" applyBorder="0" applyAlignment="0" applyProtection="0"/>
    <xf numFmtId="241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1" fontId="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1" fontId="1" fillId="0" borderId="0" applyFont="0" applyFill="0" applyBorder="0" applyAlignment="0" applyProtection="0"/>
    <xf numFmtId="33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46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4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38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4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348" fontId="10" fillId="0" borderId="0" applyFont="0" applyFill="0" applyBorder="0" applyAlignment="0" applyProtection="0"/>
    <xf numFmtId="34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238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9" fillId="0" borderId="0" applyFont="0" applyFill="0" applyBorder="0" applyAlignment="0" applyProtection="0"/>
    <xf numFmtId="241" fontId="78" fillId="0" borderId="0" applyFont="0" applyFill="0" applyBorder="0" applyAlignment="0" applyProtection="0"/>
    <xf numFmtId="337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41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3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02" fontId="1" fillId="0" borderId="0" applyFont="0" applyFill="0" applyBorder="0" applyAlignment="0" applyProtection="0"/>
    <xf numFmtId="349" fontId="10" fillId="0" borderId="0" applyFont="0" applyFill="0" applyBorder="0" applyAlignment="0" applyProtection="0"/>
    <xf numFmtId="350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3" fontId="20" fillId="0" borderId="0"/>
    <xf numFmtId="0" fontId="10" fillId="0" borderId="3"/>
    <xf numFmtId="3" fontId="20" fillId="0" borderId="0"/>
    <xf numFmtId="352" fontId="230" fillId="0" borderId="0" applyFont="0" applyFill="0" applyBorder="0" applyAlignment="0" applyProtection="0"/>
    <xf numFmtId="353" fontId="2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5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0" fontId="75" fillId="0" borderId="0" applyNumberFormat="0" applyFont="0" applyFill="0" applyBorder="0" applyAlignment="0" applyProtection="0"/>
    <xf numFmtId="356" fontId="10" fillId="0" borderId="0" applyFont="0" applyFill="0" applyBorder="0" applyAlignment="0" applyProtection="0"/>
    <xf numFmtId="357" fontId="10" fillId="0" borderId="0" applyFont="0" applyFill="0" applyBorder="0" applyAlignment="0" applyProtection="0"/>
    <xf numFmtId="0" fontId="10" fillId="0" borderId="0">
      <protection locked="0"/>
    </xf>
    <xf numFmtId="358" fontId="123" fillId="0" borderId="0">
      <protection locked="0"/>
    </xf>
    <xf numFmtId="0" fontId="10" fillId="0" borderId="0">
      <protection locked="0"/>
    </xf>
    <xf numFmtId="35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" fontId="61" fillId="0" borderId="0" applyFont="0" applyAlignment="0">
      <alignment horizontal="center"/>
    </xf>
    <xf numFmtId="3" fontId="231" fillId="0" borderId="0" applyNumberFormat="0">
      <alignment horizontal="right"/>
    </xf>
    <xf numFmtId="360" fontId="101" fillId="0" borderId="0" applyFont="0" applyFill="0" applyBorder="0" applyProtection="0">
      <alignment horizontal="right"/>
    </xf>
    <xf numFmtId="361" fontId="19" fillId="0" borderId="0" applyFill="0" applyBorder="0" applyProtection="0">
      <alignment horizontal="right"/>
    </xf>
    <xf numFmtId="0" fontId="232" fillId="0" borderId="33" applyNumberFormat="0" applyFill="0" applyAlignment="0" applyProtection="0"/>
    <xf numFmtId="0" fontId="233" fillId="0" borderId="36" applyNumberFormat="0" applyFill="0" applyAlignment="0" applyProtection="0"/>
    <xf numFmtId="0" fontId="132" fillId="0" borderId="38" applyNumberFormat="0" applyFill="0" applyAlignment="0" applyProtection="0"/>
    <xf numFmtId="0" fontId="132" fillId="0" borderId="0" applyNumberFormat="0" applyFill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6" fillId="60" borderId="0" applyNumberFormat="0" applyFont="0" applyBorder="0" applyAlignment="0">
      <protection hidden="1"/>
    </xf>
    <xf numFmtId="0" fontId="237" fillId="58" borderId="0" applyAlignment="0"/>
    <xf numFmtId="0" fontId="238" fillId="66" borderId="0" applyAlignment="0"/>
    <xf numFmtId="0" fontId="239" fillId="0" borderId="0" applyAlignment="0"/>
    <xf numFmtId="37" fontId="240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362" fontId="241" fillId="0" borderId="0"/>
    <xf numFmtId="0" fontId="24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29" fillId="0" borderId="0"/>
    <xf numFmtId="0" fontId="10" fillId="0" borderId="0"/>
    <xf numFmtId="0" fontId="229" fillId="0" borderId="0"/>
    <xf numFmtId="0" fontId="45" fillId="0" borderId="0"/>
    <xf numFmtId="0" fontId="10" fillId="0" borderId="0"/>
    <xf numFmtId="0" fontId="45" fillId="0" borderId="0"/>
    <xf numFmtId="0" fontId="78" fillId="0" borderId="0"/>
    <xf numFmtId="0" fontId="10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10" fillId="0" borderId="0"/>
    <xf numFmtId="363" fontId="10" fillId="0" borderId="0"/>
    <xf numFmtId="364" fontId="10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242" fillId="0" borderId="0"/>
    <xf numFmtId="0" fontId="1" fillId="0" borderId="0"/>
    <xf numFmtId="0" fontId="24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0" fillId="0" borderId="0"/>
    <xf numFmtId="365" fontId="243" fillId="0" borderId="0"/>
    <xf numFmtId="0" fontId="1" fillId="0" borderId="0"/>
    <xf numFmtId="0" fontId="10" fillId="0" borderId="0"/>
    <xf numFmtId="0" fontId="1" fillId="0" borderId="0"/>
    <xf numFmtId="365" fontId="243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28"/>
    <xf numFmtId="0" fontId="4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5" fillId="0" borderId="0"/>
    <xf numFmtId="0" fontId="45" fillId="0" borderId="0"/>
    <xf numFmtId="0" fontId="242" fillId="0" borderId="0"/>
    <xf numFmtId="0" fontId="10" fillId="0" borderId="0"/>
    <xf numFmtId="0" fontId="45" fillId="0" borderId="0"/>
    <xf numFmtId="0" fontId="45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>
      <alignment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195" fontId="1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0" fillId="0" borderId="0"/>
    <xf numFmtId="195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1" fontId="161" fillId="0" borderId="16">
      <alignment horizontal="center"/>
    </xf>
    <xf numFmtId="3" fontId="10" fillId="0" borderId="0" applyAlignment="0">
      <alignment horizontal="center"/>
    </xf>
    <xf numFmtId="3" fontId="10" fillId="0" borderId="0" applyAlignment="0">
      <alignment horizontal="center"/>
    </xf>
    <xf numFmtId="1" fontId="161" fillId="0" borderId="16">
      <alignment horizontal="center"/>
    </xf>
    <xf numFmtId="1" fontId="161" fillId="0" borderId="16">
      <alignment horizontal="center"/>
    </xf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3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0" fontId="246" fillId="0" borderId="0" applyFill="0" applyBorder="0" applyAlignment="0" applyProtection="0"/>
    <xf numFmtId="3" fontId="10" fillId="0" borderId="0" applyFill="0" applyBorder="0" applyAlignment="0" applyProtection="0"/>
    <xf numFmtId="3" fontId="246" fillId="0" borderId="0" applyFill="0" applyBorder="0" applyAlignment="0" applyProtection="0"/>
    <xf numFmtId="367" fontId="247" fillId="0" borderId="0" applyFill="0" applyBorder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73" fillId="10" borderId="0" applyNumberFormat="0" applyBorder="0" applyAlignment="0" applyProtection="0"/>
    <xf numFmtId="0" fontId="248" fillId="67" borderId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9" fillId="0" borderId="46" applyFill="0" applyProtection="0">
      <alignment horizontal="right" wrapText="1"/>
    </xf>
    <xf numFmtId="0" fontId="249" fillId="0" borderId="0" applyFill="0" applyProtection="0">
      <alignment wrapText="1"/>
    </xf>
    <xf numFmtId="365" fontId="250" fillId="0" borderId="47" applyNumberFormat="0" applyFill="0" applyAlignment="0" applyProtection="0"/>
    <xf numFmtId="0" fontId="2" fillId="0" borderId="0" applyAlignment="0" applyProtection="0"/>
    <xf numFmtId="0" fontId="250" fillId="0" borderId="48" applyNumberFormat="0" applyFill="0" applyAlignment="0" applyProtection="0"/>
    <xf numFmtId="37" fontId="245" fillId="60" borderId="0" applyNumberFormat="0" applyFont="0" applyBorder="0" applyAlignment="0" applyProtection="0"/>
    <xf numFmtId="0" fontId="244" fillId="23" borderId="26" applyNumberFormat="0" applyAlignment="0" applyProtection="0"/>
    <xf numFmtId="0" fontId="107" fillId="0" borderId="0" applyNumberFormat="0" applyFont="0" applyAlignment="0">
      <alignment horizontal="center"/>
    </xf>
    <xf numFmtId="0" fontId="90" fillId="0" borderId="0" applyNumberFormat="0" applyBorder="0" applyAlignment="0"/>
    <xf numFmtId="0" fontId="251" fillId="0" borderId="0" applyAlignment="0"/>
    <xf numFmtId="0" fontId="252" fillId="0" borderId="0" applyAlignment="0"/>
    <xf numFmtId="0" fontId="70" fillId="0" borderId="0" applyAlignment="0"/>
    <xf numFmtId="0" fontId="141" fillId="0" borderId="0" applyNumberFormat="0" applyFill="0" applyBorder="0" applyAlignment="0" applyProtection="0"/>
    <xf numFmtId="0" fontId="253" fillId="0" borderId="0" applyAlignment="0"/>
    <xf numFmtId="0" fontId="26" fillId="0" borderId="0" applyAlignment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6" fillId="0" borderId="0" applyAlignment="0"/>
    <xf numFmtId="0" fontId="254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10" fillId="0" borderId="50" applyNumberFormat="0" applyFont="0" applyFill="0" applyAlignment="0" applyProtection="0"/>
    <xf numFmtId="0" fontId="10" fillId="0" borderId="50" applyNumberFormat="0" applyFon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86" fillId="43" borderId="22" applyNumberForma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368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8" fillId="0" borderId="0"/>
    <xf numFmtId="0" fontId="259" fillId="0" borderId="0"/>
  </cellStyleXfs>
  <cellXfs count="190">
    <xf numFmtId="0" fontId="0" fillId="0" borderId="0" xfId="0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/>
    <xf numFmtId="0" fontId="0" fillId="0" borderId="0" xfId="0" applyFill="1" applyBorder="1"/>
    <xf numFmtId="0" fontId="7" fillId="0" borderId="0" xfId="0" applyFont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0" xfId="2" applyBorder="1" applyAlignment="1">
      <alignment horizontal="right" vertical="center"/>
    </xf>
    <xf numFmtId="10" fontId="0" fillId="0" borderId="0" xfId="0" applyNumberFormat="1"/>
    <xf numFmtId="10" fontId="0" fillId="0" borderId="0" xfId="1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/>
    <xf numFmtId="0" fontId="9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2" applyBorder="1"/>
    <xf numFmtId="0" fontId="260" fillId="0" borderId="0" xfId="0" applyFont="1" applyBorder="1"/>
    <xf numFmtId="0" fontId="261" fillId="0" borderId="0" xfId="0" applyFont="1" applyBorder="1"/>
    <xf numFmtId="0" fontId="262" fillId="68" borderId="52" xfId="0" applyFont="1" applyFill="1" applyBorder="1" applyAlignment="1">
      <alignment horizontal="left" vertical="center"/>
    </xf>
    <xf numFmtId="0" fontId="262" fillId="68" borderId="53" xfId="0" applyFont="1" applyFill="1" applyBorder="1" applyAlignment="1">
      <alignment horizontal="left" vertical="center"/>
    </xf>
    <xf numFmtId="0" fontId="260" fillId="0" borderId="52" xfId="0" applyFont="1" applyBorder="1" applyAlignment="1">
      <alignment horizontal="left" vertical="center"/>
    </xf>
    <xf numFmtId="0" fontId="260" fillId="0" borderId="53" xfId="0" applyFont="1" applyBorder="1" applyAlignment="1">
      <alignment horizontal="left" vertical="center"/>
    </xf>
    <xf numFmtId="9" fontId="260" fillId="0" borderId="54" xfId="1" applyNumberFormat="1" applyFont="1" applyBorder="1" applyAlignment="1">
      <alignment horizontal="center" vertical="center"/>
    </xf>
    <xf numFmtId="0" fontId="260" fillId="69" borderId="52" xfId="0" applyFont="1" applyFill="1" applyBorder="1" applyAlignment="1">
      <alignment horizontal="left" vertical="center"/>
    </xf>
    <xf numFmtId="0" fontId="260" fillId="69" borderId="53" xfId="0" applyFont="1" applyFill="1" applyBorder="1" applyAlignment="1">
      <alignment horizontal="left" vertical="center"/>
    </xf>
    <xf numFmtId="9" fontId="260" fillId="69" borderId="54" xfId="1" applyNumberFormat="1" applyFont="1" applyFill="1" applyBorder="1" applyAlignment="1">
      <alignment horizontal="center" vertical="center"/>
    </xf>
    <xf numFmtId="0" fontId="261" fillId="0" borderId="0" xfId="0" applyFont="1" applyBorder="1" applyAlignment="1">
      <alignment horizontal="left" vertical="center"/>
    </xf>
    <xf numFmtId="0" fontId="260" fillId="0" borderId="0" xfId="0" applyFont="1" applyBorder="1" applyAlignment="1">
      <alignment horizontal="left" vertical="center"/>
    </xf>
    <xf numFmtId="0" fontId="262" fillId="68" borderId="0" xfId="0" applyFont="1" applyFill="1" applyBorder="1" applyAlignment="1">
      <alignment horizontal="left" vertical="center"/>
    </xf>
    <xf numFmtId="0" fontId="262" fillId="68" borderId="0" xfId="0" applyFont="1" applyFill="1" applyAlignment="1">
      <alignment horizontal="center" vertical="center"/>
    </xf>
    <xf numFmtId="0" fontId="260" fillId="0" borderId="0" xfId="0" applyFont="1" applyFill="1" applyBorder="1" applyAlignment="1">
      <alignment horizontal="left" vertical="center"/>
    </xf>
    <xf numFmtId="9" fontId="260" fillId="0" borderId="0" xfId="1" applyFont="1" applyFill="1" applyBorder="1" applyAlignment="1">
      <alignment horizontal="center" vertical="center"/>
    </xf>
    <xf numFmtId="0" fontId="260" fillId="0" borderId="0" xfId="0" applyFont="1" applyAlignment="1">
      <alignment horizontal="left" vertical="center"/>
    </xf>
    <xf numFmtId="0" fontId="260" fillId="0" borderId="0" xfId="0" applyFont="1" applyFill="1" applyAlignment="1">
      <alignment horizontal="left" vertical="center"/>
    </xf>
    <xf numFmtId="0" fontId="262" fillId="68" borderId="53" xfId="0" applyFont="1" applyFill="1" applyBorder="1" applyAlignment="1">
      <alignment horizontal="center" vertical="center"/>
    </xf>
    <xf numFmtId="0" fontId="262" fillId="68" borderId="55" xfId="0" applyFont="1" applyFill="1" applyBorder="1" applyAlignment="1">
      <alignment horizontal="left" vertical="center"/>
    </xf>
    <xf numFmtId="9" fontId="260" fillId="0" borderId="53" xfId="1" applyNumberFormat="1" applyFont="1" applyBorder="1" applyAlignment="1">
      <alignment horizontal="center" vertical="center"/>
    </xf>
    <xf numFmtId="0" fontId="260" fillId="0" borderId="55" xfId="0" applyFont="1" applyBorder="1" applyAlignment="1">
      <alignment horizontal="left" vertical="center"/>
    </xf>
    <xf numFmtId="9" fontId="260" fillId="69" borderId="53" xfId="1" applyNumberFormat="1" applyFont="1" applyFill="1" applyBorder="1" applyAlignment="1">
      <alignment horizontal="center" vertical="center"/>
    </xf>
    <xf numFmtId="0" fontId="260" fillId="69" borderId="55" xfId="0" applyFont="1" applyFill="1" applyBorder="1" applyAlignment="1">
      <alignment horizontal="left" vertical="center"/>
    </xf>
    <xf numFmtId="0" fontId="260" fillId="0" borderId="0" xfId="0" applyFont="1" applyFill="1"/>
    <xf numFmtId="0" fontId="260" fillId="0" borderId="0" xfId="0" applyFont="1"/>
    <xf numFmtId="0" fontId="6" fillId="0" borderId="0" xfId="2" applyAlignment="1">
      <alignment vertical="center"/>
    </xf>
    <xf numFmtId="0" fontId="260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260" fillId="70" borderId="0" xfId="0" applyFont="1" applyFill="1" applyAlignment="1">
      <alignment vertical="center"/>
    </xf>
    <xf numFmtId="0" fontId="0" fillId="71" borderId="0" xfId="0" applyFill="1" applyBorder="1"/>
    <xf numFmtId="0" fontId="260" fillId="0" borderId="0" xfId="0" applyFont="1" applyAlignment="1">
      <alignment horizontal="center" vertical="center"/>
    </xf>
    <xf numFmtId="3" fontId="0" fillId="0" borderId="0" xfId="0" applyNumberFormat="1"/>
    <xf numFmtId="0" fontId="0" fillId="0" borderId="21" xfId="0" applyBorder="1"/>
    <xf numFmtId="0" fontId="261" fillId="0" borderId="58" xfId="0" applyFont="1" applyFill="1" applyBorder="1" applyAlignment="1">
      <alignment vertical="center"/>
    </xf>
    <xf numFmtId="17" fontId="61" fillId="0" borderId="32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5" fontId="264" fillId="0" borderId="0" xfId="0" applyNumberFormat="1" applyFont="1" applyFill="1" applyBorder="1" applyAlignment="1">
      <alignment horizontal="center" vertical="center"/>
    </xf>
    <xf numFmtId="0" fontId="261" fillId="70" borderId="0" xfId="0" applyFont="1" applyFill="1" applyBorder="1" applyAlignment="1">
      <alignment vertical="center"/>
    </xf>
    <xf numFmtId="165" fontId="265" fillId="0" borderId="0" xfId="0" applyNumberFormat="1" applyFont="1" applyFill="1" applyBorder="1" applyAlignment="1">
      <alignment horizontal="center" vertical="center"/>
    </xf>
    <xf numFmtId="0" fontId="260" fillId="70" borderId="0" xfId="0" applyFont="1" applyFill="1" applyBorder="1" applyAlignment="1">
      <alignment vertical="center"/>
    </xf>
    <xf numFmtId="369" fontId="0" fillId="0" borderId="0" xfId="0" applyNumberFormat="1" applyBorder="1"/>
    <xf numFmtId="0" fontId="261" fillId="0" borderId="0" xfId="0" applyFont="1"/>
    <xf numFmtId="0" fontId="0" fillId="0" borderId="0" xfId="0" applyFill="1" applyBorder="1" applyAlignment="1">
      <alignment horizontal="center" vertical="center"/>
    </xf>
    <xf numFmtId="0" fontId="261" fillId="70" borderId="0" xfId="0" applyFont="1" applyFill="1" applyAlignment="1">
      <alignment vertical="center"/>
    </xf>
    <xf numFmtId="255" fontId="267" fillId="0" borderId="0" xfId="0" applyNumberFormat="1" applyFont="1" applyFill="1" applyBorder="1" applyAlignment="1">
      <alignment horizontal="center" vertical="center"/>
    </xf>
    <xf numFmtId="3" fontId="260" fillId="0" borderId="0" xfId="0" applyNumberFormat="1" applyFont="1" applyFill="1" applyAlignment="1">
      <alignment horizontal="center" vertical="center"/>
    </xf>
    <xf numFmtId="0" fontId="268" fillId="0" borderId="0" xfId="2" applyFont="1" applyAlignment="1">
      <alignment vertical="center"/>
    </xf>
    <xf numFmtId="0" fontId="0" fillId="71" borderId="0" xfId="0" applyFill="1"/>
    <xf numFmtId="0" fontId="261" fillId="0" borderId="56" xfId="0" applyFont="1" applyFill="1" applyBorder="1" applyAlignment="1">
      <alignment vertical="center"/>
    </xf>
    <xf numFmtId="17" fontId="61" fillId="0" borderId="57" xfId="0" quotePrefix="1" applyNumberFormat="1" applyFont="1" applyFill="1" applyBorder="1" applyAlignment="1">
      <alignment horizontal="center" vertical="center"/>
    </xf>
    <xf numFmtId="17" fontId="61" fillId="0" borderId="5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60" fillId="0" borderId="0" xfId="0" applyFont="1" applyAlignment="1">
      <alignment horizontal="right"/>
    </xf>
    <xf numFmtId="0" fontId="260" fillId="71" borderId="0" xfId="0" applyFont="1" applyFill="1" applyBorder="1" applyAlignment="1">
      <alignment vertical="center"/>
    </xf>
    <xf numFmtId="3" fontId="264" fillId="71" borderId="0" xfId="0" applyNumberFormat="1" applyFont="1" applyFill="1" applyAlignment="1">
      <alignment horizontal="center" vertical="center"/>
    </xf>
    <xf numFmtId="0" fontId="269" fillId="70" borderId="0" xfId="0" applyFont="1" applyFill="1" applyBorder="1" applyAlignment="1">
      <alignment vertical="center"/>
    </xf>
    <xf numFmtId="165" fontId="269" fillId="7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264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60" fillId="0" borderId="0" xfId="0" applyFont="1" applyFill="1" applyBorder="1" applyAlignment="1">
      <alignment vertical="center"/>
    </xf>
    <xf numFmtId="3" fontId="0" fillId="0" borderId="0" xfId="0" applyNumberFormat="1" applyFill="1"/>
    <xf numFmtId="3" fontId="264" fillId="0" borderId="0" xfId="0" applyNumberFormat="1" applyFont="1" applyFill="1" applyAlignment="1">
      <alignment horizontal="center" vertical="center"/>
    </xf>
    <xf numFmtId="165" fontId="264" fillId="71" borderId="0" xfId="0" applyNumberFormat="1" applyFont="1" applyFill="1" applyAlignment="1">
      <alignment horizontal="center" vertical="center"/>
    </xf>
    <xf numFmtId="165" fontId="269" fillId="70" borderId="0" xfId="0" applyNumberFormat="1" applyFont="1" applyFill="1" applyAlignment="1">
      <alignment horizontal="center" vertical="center"/>
    </xf>
    <xf numFmtId="0" fontId="261" fillId="0" borderId="0" xfId="0" applyFont="1" applyFill="1" applyBorder="1" applyAlignment="1">
      <alignment vertical="center"/>
    </xf>
    <xf numFmtId="17" fontId="3" fillId="0" borderId="0" xfId="0" applyNumberFormat="1" applyFont="1" applyAlignment="1">
      <alignment horizontal="center"/>
    </xf>
    <xf numFmtId="165" fontId="260" fillId="0" borderId="0" xfId="0" applyNumberFormat="1" applyFont="1" applyAlignment="1">
      <alignment horizontal="center" vertical="center"/>
    </xf>
    <xf numFmtId="0" fontId="269" fillId="0" borderId="59" xfId="0" applyFont="1" applyFill="1" applyBorder="1" applyAlignment="1">
      <alignment horizontal="left" vertical="center"/>
    </xf>
    <xf numFmtId="0" fontId="261" fillId="71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60" fillId="71" borderId="0" xfId="0" applyFont="1" applyFill="1" applyAlignment="1">
      <alignment horizontal="left"/>
    </xf>
    <xf numFmtId="0" fontId="260" fillId="70" borderId="0" xfId="0" applyFont="1" applyFill="1"/>
    <xf numFmtId="9" fontId="260" fillId="70" borderId="0" xfId="1" applyFont="1" applyFill="1" applyAlignment="1">
      <alignment horizontal="left"/>
    </xf>
    <xf numFmtId="3" fontId="260" fillId="0" borderId="0" xfId="0" applyNumberFormat="1" applyFont="1" applyFill="1" applyBorder="1" applyAlignment="1">
      <alignment horizontal="center" vertical="center"/>
    </xf>
    <xf numFmtId="3" fontId="260" fillId="0" borderId="0" xfId="0" applyNumberFormat="1" applyFont="1" applyBorder="1" applyAlignment="1">
      <alignment horizontal="center" vertical="center"/>
    </xf>
    <xf numFmtId="9" fontId="260" fillId="0" borderId="0" xfId="1" applyFont="1" applyFill="1"/>
    <xf numFmtId="0" fontId="261" fillId="70" borderId="0" xfId="0" applyFont="1" applyFill="1"/>
    <xf numFmtId="3" fontId="261" fillId="0" borderId="0" xfId="0" applyNumberFormat="1" applyFont="1" applyFill="1" applyBorder="1" applyAlignment="1">
      <alignment horizontal="center" vertical="center"/>
    </xf>
    <xf numFmtId="3" fontId="261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70" fillId="0" borderId="0" xfId="0" applyFont="1"/>
    <xf numFmtId="0" fontId="260" fillId="0" borderId="0" xfId="0" applyFont="1" applyBorder="1" applyAlignment="1">
      <alignment horizontal="center" vertical="center"/>
    </xf>
    <xf numFmtId="369" fontId="271" fillId="0" borderId="0" xfId="0" applyNumberFormat="1" applyFont="1" applyFill="1" applyBorder="1" applyAlignment="1">
      <alignment horizontal="center" vertical="center"/>
    </xf>
    <xf numFmtId="9" fontId="0" fillId="0" borderId="0" xfId="1" applyFont="1"/>
    <xf numFmtId="369" fontId="272" fillId="70" borderId="0" xfId="0" applyNumberFormat="1" applyFont="1" applyFill="1"/>
    <xf numFmtId="369" fontId="272" fillId="70" borderId="0" xfId="0" applyNumberFormat="1" applyFont="1" applyFill="1" applyBorder="1" applyAlignment="1">
      <alignment horizontal="center" vertical="center"/>
    </xf>
    <xf numFmtId="369" fontId="272" fillId="0" borderId="0" xfId="0" applyNumberFormat="1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left" vertical="center"/>
    </xf>
    <xf numFmtId="0" fontId="261" fillId="0" borderId="0" xfId="0" applyFont="1" applyFill="1"/>
    <xf numFmtId="0" fontId="0" fillId="0" borderId="0" xfId="0" applyFill="1" applyAlignment="1">
      <alignment horizontal="center" vertical="center"/>
    </xf>
    <xf numFmtId="0" fontId="261" fillId="71" borderId="0" xfId="0" applyFont="1" applyFill="1" applyBorder="1"/>
    <xf numFmtId="3" fontId="260" fillId="71" borderId="0" xfId="0" applyNumberFormat="1" applyFont="1" applyFill="1" applyBorder="1" applyAlignment="1">
      <alignment horizontal="center" vertical="center"/>
    </xf>
    <xf numFmtId="0" fontId="260" fillId="71" borderId="0" xfId="0" applyFont="1" applyFill="1" applyBorder="1"/>
    <xf numFmtId="0" fontId="260" fillId="71" borderId="0" xfId="0" applyFont="1" applyFill="1"/>
    <xf numFmtId="0" fontId="260" fillId="0" borderId="0" xfId="0" applyFont="1" applyFill="1" applyAlignment="1">
      <alignment horizontal="left"/>
    </xf>
    <xf numFmtId="0" fontId="260" fillId="0" borderId="0" xfId="0" applyFont="1" applyAlignment="1">
      <alignment horizontal="left"/>
    </xf>
    <xf numFmtId="0" fontId="270" fillId="71" borderId="0" xfId="0" applyFont="1" applyFill="1"/>
    <xf numFmtId="0" fontId="273" fillId="71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/>
    </xf>
    <xf numFmtId="3" fontId="264" fillId="0" borderId="0" xfId="0" applyNumberFormat="1" applyFont="1" applyAlignment="1">
      <alignment horizontal="center" vertical="center"/>
    </xf>
    <xf numFmtId="0" fontId="261" fillId="71" borderId="0" xfId="0" applyFont="1" applyFill="1" applyAlignment="1">
      <alignment horizontal="center"/>
    </xf>
    <xf numFmtId="9" fontId="260" fillId="0" borderId="0" xfId="1" applyFont="1" applyFill="1" applyAlignment="1">
      <alignment horizontal="left"/>
    </xf>
    <xf numFmtId="3" fontId="271" fillId="0" borderId="0" xfId="0" applyNumberFormat="1" applyFont="1" applyFill="1"/>
    <xf numFmtId="369" fontId="272" fillId="0" borderId="0" xfId="0" applyNumberFormat="1" applyFont="1" applyFill="1"/>
    <xf numFmtId="369" fontId="271" fillId="0" borderId="0" xfId="0" applyNumberFormat="1" applyFont="1" applyFill="1"/>
    <xf numFmtId="0" fontId="261" fillId="0" borderId="0" xfId="0" applyFont="1" applyFill="1" applyAlignment="1">
      <alignment horizontal="left"/>
    </xf>
    <xf numFmtId="9" fontId="271" fillId="0" borderId="0" xfId="1" applyFont="1" applyFill="1" applyBorder="1" applyAlignment="1">
      <alignment horizontal="center" vertical="center"/>
    </xf>
    <xf numFmtId="0" fontId="3" fillId="70" borderId="0" xfId="0" applyFont="1" applyFill="1"/>
    <xf numFmtId="0" fontId="261" fillId="0" borderId="58" xfId="0" applyFont="1" applyFill="1" applyBorder="1" applyAlignment="1">
      <alignment horizontal="center" vertical="center"/>
    </xf>
    <xf numFmtId="0" fontId="261" fillId="70" borderId="0" xfId="0" applyFont="1" applyFill="1" applyBorder="1"/>
    <xf numFmtId="0" fontId="260" fillId="0" borderId="0" xfId="0" applyFont="1" applyFill="1" applyAlignment="1">
      <alignment horizontal="right"/>
    </xf>
    <xf numFmtId="0" fontId="260" fillId="0" borderId="0" xfId="0" applyFont="1" applyFill="1" applyBorder="1" applyAlignment="1">
      <alignment horizontal="right"/>
    </xf>
    <xf numFmtId="3" fontId="274" fillId="71" borderId="0" xfId="0" applyNumberFormat="1" applyFont="1" applyFill="1" applyBorder="1" applyAlignment="1">
      <alignment horizontal="center"/>
    </xf>
    <xf numFmtId="0" fontId="260" fillId="0" borderId="0" xfId="0" applyFont="1" applyFill="1" applyAlignment="1">
      <alignment vertical="center"/>
    </xf>
    <xf numFmtId="17" fontId="61" fillId="0" borderId="0" xfId="0" applyNumberFormat="1" applyFont="1" applyFill="1" applyBorder="1" applyAlignment="1">
      <alignment horizontal="center" vertical="center"/>
    </xf>
    <xf numFmtId="17" fontId="61" fillId="0" borderId="0" xfId="0" quotePrefix="1" applyNumberFormat="1" applyFont="1" applyFill="1" applyBorder="1" applyAlignment="1">
      <alignment horizontal="center" vertical="center"/>
    </xf>
    <xf numFmtId="369" fontId="0" fillId="0" borderId="0" xfId="0" applyNumberFormat="1"/>
    <xf numFmtId="0" fontId="266" fillId="0" borderId="0" xfId="0" applyFont="1" applyFill="1" applyAlignment="1">
      <alignment horizontal="left" vertical="center" indent="2"/>
    </xf>
    <xf numFmtId="165" fontId="265" fillId="70" borderId="0" xfId="0" applyNumberFormat="1" applyFont="1" applyFill="1" applyBorder="1" applyAlignment="1">
      <alignment horizontal="center" vertical="center"/>
    </xf>
    <xf numFmtId="165" fontId="264" fillId="70" borderId="0" xfId="0" applyNumberFormat="1" applyFont="1" applyFill="1" applyBorder="1" applyAlignment="1">
      <alignment horizontal="center" vertical="center"/>
    </xf>
    <xf numFmtId="9" fontId="272" fillId="0" borderId="0" xfId="1" applyFont="1" applyFill="1" applyBorder="1" applyAlignment="1">
      <alignment horizontal="center" vertic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9" fontId="0" fillId="0" borderId="0" xfId="1" applyFont="1" applyBorder="1"/>
    <xf numFmtId="0" fontId="3" fillId="0" borderId="0" xfId="0" applyFont="1" applyFill="1" applyBorder="1" applyAlignment="1">
      <alignment horizontal="right"/>
    </xf>
    <xf numFmtId="9" fontId="3" fillId="0" borderId="0" xfId="1" applyFont="1" applyBorder="1"/>
    <xf numFmtId="255" fontId="27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3" fontId="264" fillId="71" borderId="0" xfId="0" applyNumberFormat="1" applyFont="1" applyFill="1" applyBorder="1" applyAlignment="1">
      <alignment horizontal="center" vertical="center"/>
    </xf>
    <xf numFmtId="0" fontId="261" fillId="0" borderId="0" xfId="0" applyFont="1" applyFill="1" applyBorder="1" applyAlignment="1">
      <alignment horizontal="center" vertical="center"/>
    </xf>
    <xf numFmtId="3" fontId="261" fillId="0" borderId="0" xfId="0" applyNumberFormat="1" applyFont="1" applyFill="1" applyAlignment="1">
      <alignment horizontal="center"/>
    </xf>
    <xf numFmtId="3" fontId="261" fillId="70" borderId="0" xfId="0" applyNumberFormat="1" applyFont="1" applyFill="1" applyAlignment="1">
      <alignment horizontal="center"/>
    </xf>
    <xf numFmtId="9" fontId="260" fillId="0" borderId="0" xfId="1" applyFont="1" applyFill="1" applyAlignment="1">
      <alignment horizontal="center"/>
    </xf>
    <xf numFmtId="3" fontId="3" fillId="70" borderId="0" xfId="0" applyNumberFormat="1" applyFont="1" applyFill="1" applyAlignment="1">
      <alignment horizontal="center"/>
    </xf>
    <xf numFmtId="3" fontId="260" fillId="0" borderId="0" xfId="0" applyNumberFormat="1" applyFont="1" applyFill="1" applyAlignment="1">
      <alignment horizontal="center"/>
    </xf>
    <xf numFmtId="0" fontId="260" fillId="0" borderId="0" xfId="0" applyFont="1" applyFill="1" applyAlignment="1">
      <alignment horizontal="center"/>
    </xf>
    <xf numFmtId="369" fontId="272" fillId="70" borderId="0" xfId="0" applyNumberFormat="1" applyFont="1" applyFill="1" applyAlignment="1">
      <alignment horizontal="center"/>
    </xf>
    <xf numFmtId="369" fontId="271" fillId="0" borderId="0" xfId="0" applyNumberFormat="1" applyFont="1" applyFill="1" applyAlignment="1">
      <alignment horizontal="center"/>
    </xf>
    <xf numFmtId="369" fontId="272" fillId="0" borderId="0" xfId="0" applyNumberFormat="1" applyFont="1" applyFill="1" applyAlignment="1">
      <alignment horizontal="center"/>
    </xf>
    <xf numFmtId="3" fontId="271" fillId="0" borderId="0" xfId="0" applyNumberFormat="1" applyFont="1" applyFill="1" applyAlignment="1">
      <alignment horizontal="center"/>
    </xf>
    <xf numFmtId="9" fontId="271" fillId="0" borderId="0" xfId="1" applyFont="1" applyFill="1" applyAlignment="1">
      <alignment horizontal="center"/>
    </xf>
    <xf numFmtId="3" fontId="260" fillId="7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261" fillId="70" borderId="0" xfId="0" applyNumberFormat="1" applyFont="1" applyFill="1" applyBorder="1"/>
    <xf numFmtId="369" fontId="261" fillId="70" borderId="0" xfId="0" applyNumberFormat="1" applyFont="1" applyFill="1" applyBorder="1" applyAlignment="1">
      <alignment horizontal="center" vertical="center"/>
    </xf>
    <xf numFmtId="0" fontId="261" fillId="70" borderId="0" xfId="0" applyFont="1" applyFill="1" applyAlignment="1">
      <alignment wrapText="1"/>
    </xf>
    <xf numFmtId="3" fontId="260" fillId="0" borderId="0" xfId="0" applyNumberFormat="1" applyFont="1" applyFill="1" applyBorder="1" applyAlignment="1"/>
    <xf numFmtId="3" fontId="260" fillId="71" borderId="0" xfId="0" applyNumberFormat="1" applyFont="1" applyFill="1" applyBorder="1" applyAlignment="1">
      <alignment vertical="center"/>
    </xf>
    <xf numFmtId="3" fontId="260" fillId="0" borderId="0" xfId="0" applyNumberFormat="1" applyFont="1" applyAlignment="1"/>
    <xf numFmtId="0" fontId="270" fillId="71" borderId="0" xfId="0" applyFont="1" applyFill="1" applyAlignment="1">
      <alignment horizontal="right"/>
    </xf>
    <xf numFmtId="3" fontId="260" fillId="0" borderId="0" xfId="0" applyNumberFormat="1" applyFont="1" applyFill="1" applyAlignment="1"/>
    <xf numFmtId="369" fontId="260" fillId="70" borderId="0" xfId="0" applyNumberFormat="1" applyFont="1" applyFill="1" applyBorder="1" applyAlignment="1">
      <alignment horizontal="center" vertical="center"/>
    </xf>
    <xf numFmtId="369" fontId="271" fillId="70" borderId="0" xfId="0" applyNumberFormat="1" applyFont="1" applyFill="1" applyBorder="1" applyAlignment="1">
      <alignment horizontal="center" vertical="center"/>
    </xf>
    <xf numFmtId="3" fontId="274" fillId="0" borderId="0" xfId="0" applyNumberFormat="1" applyFont="1" applyFill="1" applyBorder="1" applyAlignment="1">
      <alignment horizontal="center"/>
    </xf>
    <xf numFmtId="0" fontId="6" fillId="0" borderId="0" xfId="2" applyAlignment="1">
      <alignment horizontal="left"/>
    </xf>
    <xf numFmtId="0" fontId="6" fillId="0" borderId="0" xfId="2"/>
    <xf numFmtId="0" fontId="5" fillId="0" borderId="0" xfId="0" applyFont="1" applyBorder="1" applyAlignment="1">
      <alignment horizontal="left" vertical="center" wrapText="1"/>
    </xf>
    <xf numFmtId="0" fontId="6" fillId="0" borderId="0" xfId="2" applyBorder="1" applyAlignment="1">
      <alignment horizontal="left"/>
    </xf>
    <xf numFmtId="0" fontId="262" fillId="68" borderId="0" xfId="0" applyFont="1" applyFill="1" applyBorder="1" applyAlignment="1">
      <alignment horizontal="left" vertical="center"/>
    </xf>
    <xf numFmtId="0" fontId="260" fillId="0" borderId="0" xfId="0" applyFont="1" applyAlignment="1">
      <alignment horizontal="left" vertical="center" wrapText="1"/>
    </xf>
  </cellXfs>
  <cellStyles count="9376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78442</xdr:colOff>
      <xdr:row>1</xdr:row>
      <xdr:rowOff>78441</xdr:rowOff>
    </xdr:from>
    <xdr:ext cx="6852761" cy="75620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8442" y="268941"/>
          <a:ext cx="6852761" cy="75620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11205</xdr:rowOff>
    </xdr:from>
    <xdr:ext cx="2716707" cy="423639"/>
    <xdr:pic>
      <xdr:nvPicPr>
        <xdr:cNvPr id="3" name="2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92205"/>
          <a:ext cx="2716707" cy="423639"/>
        </a:xfrm>
        <a:prstGeom prst="rect">
          <a:avLst/>
        </a:prstGeom>
      </xdr:spPr>
    </xdr:pic>
    <xdr:clientData/>
  </xdr:oneCellAnchor>
  <xdr:twoCellAnchor>
    <xdr:from>
      <xdr:col>5</xdr:col>
      <xdr:colOff>616325</xdr:colOff>
      <xdr:row>2</xdr:row>
      <xdr:rowOff>33616</xdr:rowOff>
    </xdr:from>
    <xdr:to>
      <xdr:col>13</xdr:col>
      <xdr:colOff>927760</xdr:colOff>
      <xdr:row>4</xdr:row>
      <xdr:rowOff>148440</xdr:rowOff>
    </xdr:to>
    <xdr:sp macro="" textlink="">
      <xdr:nvSpPr>
        <xdr:cNvPr id="4" name="3 CuadroTexto"/>
        <xdr:cNvSpPr txBox="1"/>
      </xdr:nvSpPr>
      <xdr:spPr>
        <a:xfrm>
          <a:off x="3783078" y="417090"/>
          <a:ext cx="7857214" cy="572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Cuarto Trimestre de  2018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30</xdr:row>
      <xdr:rowOff>98962</xdr:rowOff>
    </xdr:to>
    <xdr:grpSp>
      <xdr:nvGrpSpPr>
        <xdr:cNvPr id="5" name="Agrupar 21"/>
        <xdr:cNvGrpSpPr/>
      </xdr:nvGrpSpPr>
      <xdr:grpSpPr>
        <a:xfrm>
          <a:off x="420584" y="272143"/>
          <a:ext cx="2687143" cy="5653150"/>
          <a:chOff x="0" y="1269144"/>
          <a:chExt cx="2713744" cy="5806572"/>
        </a:xfrm>
      </xdr:grpSpPr>
      <xdr:pic>
        <xdr:nvPicPr>
          <xdr:cNvPr id="6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7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8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9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4" displayName="Tabla4" ref="B15:H27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9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tabSelected="1" zoomScale="77" zoomScaleNormal="77" workbookViewId="0">
      <selection activeCell="U7" sqref="U7"/>
    </sheetView>
  </sheetViews>
  <sheetFormatPr baseColWidth="10" defaultRowHeight="15"/>
  <cols>
    <col min="1" max="1" width="5.7109375" customWidth="1"/>
    <col min="5" max="5" width="7.28515625" customWidth="1"/>
    <col min="7" max="7" width="3.140625" customWidth="1"/>
    <col min="10" max="10" width="32.5703125" customWidth="1"/>
    <col min="13" max="13" width="19.85546875" customWidth="1"/>
    <col min="14" max="14" width="15" customWidth="1"/>
    <col min="15" max="15" width="2.28515625" customWidth="1"/>
  </cols>
  <sheetData>
    <row r="1" spans="2:16" ht="15.75" thickBot="1"/>
    <row r="2" spans="2:16">
      <c r="B2" s="25"/>
      <c r="C2" s="24"/>
      <c r="D2" s="24"/>
      <c r="E2" s="23"/>
      <c r="F2" s="24"/>
      <c r="G2" s="24"/>
      <c r="H2" s="24"/>
      <c r="I2" s="24"/>
      <c r="J2" s="24"/>
      <c r="K2" s="24"/>
      <c r="L2" s="24"/>
      <c r="M2" s="24"/>
      <c r="N2" s="24"/>
      <c r="O2" s="23"/>
    </row>
    <row r="3" spans="2:16" ht="21">
      <c r="B3" s="10"/>
      <c r="C3" s="9"/>
      <c r="D3" s="9"/>
      <c r="E3" s="8"/>
      <c r="F3" s="9"/>
      <c r="G3" s="9"/>
      <c r="H3" s="22"/>
      <c r="I3" s="9"/>
      <c r="J3" s="9"/>
      <c r="K3" s="9"/>
      <c r="L3" s="9"/>
      <c r="M3" s="9"/>
      <c r="N3" s="9"/>
      <c r="O3" s="8"/>
    </row>
    <row r="4" spans="2:16">
      <c r="B4" s="10"/>
      <c r="C4" s="9"/>
      <c r="D4" s="9"/>
      <c r="E4" s="8"/>
      <c r="F4" s="9"/>
      <c r="G4" s="9"/>
      <c r="H4" s="9"/>
      <c r="I4" s="9"/>
      <c r="J4" s="9"/>
      <c r="K4" s="9"/>
      <c r="L4" s="9"/>
      <c r="M4" s="9"/>
      <c r="N4" s="9"/>
      <c r="O4" s="8"/>
    </row>
    <row r="5" spans="2:16">
      <c r="B5" s="10"/>
      <c r="C5" s="9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8"/>
    </row>
    <row r="6" spans="2:16">
      <c r="B6" s="10"/>
      <c r="C6" s="9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8"/>
    </row>
    <row r="7" spans="2:16" ht="15.75">
      <c r="B7" s="10"/>
      <c r="C7" s="9"/>
      <c r="D7" s="9"/>
      <c r="E7" s="8"/>
      <c r="F7" s="9"/>
      <c r="G7" s="9"/>
      <c r="H7" s="21" t="s">
        <v>29</v>
      </c>
      <c r="I7" s="9"/>
      <c r="J7" s="13"/>
      <c r="K7" s="9"/>
      <c r="L7" s="21" t="s">
        <v>28</v>
      </c>
      <c r="M7" s="9"/>
      <c r="N7" s="9"/>
      <c r="O7" s="8"/>
    </row>
    <row r="8" spans="2:16" ht="15.75">
      <c r="B8" s="10"/>
      <c r="C8" s="9"/>
      <c r="D8" s="9"/>
      <c r="E8" s="8"/>
      <c r="F8" s="9"/>
      <c r="G8" s="9"/>
      <c r="H8" s="9"/>
      <c r="I8" s="9"/>
      <c r="J8" s="13"/>
      <c r="K8" s="9"/>
      <c r="L8" s="9"/>
      <c r="M8" s="9"/>
      <c r="N8" s="9"/>
      <c r="O8" s="8"/>
    </row>
    <row r="9" spans="2:16" ht="15.75">
      <c r="B9" s="10"/>
      <c r="C9" s="9"/>
      <c r="D9" s="9"/>
      <c r="E9" s="8"/>
      <c r="F9" s="9"/>
      <c r="G9" s="13">
        <v>1</v>
      </c>
      <c r="H9" s="187" t="s">
        <v>27</v>
      </c>
      <c r="I9" s="187"/>
      <c r="J9" s="187"/>
      <c r="K9" s="9"/>
      <c r="L9" s="9" t="s">
        <v>26</v>
      </c>
      <c r="M9" s="9"/>
      <c r="N9" s="20">
        <v>9736791983</v>
      </c>
      <c r="O9" s="8"/>
    </row>
    <row r="10" spans="2:16" ht="15.75">
      <c r="B10" s="10"/>
      <c r="C10" s="9"/>
      <c r="D10" s="9"/>
      <c r="E10" s="8"/>
      <c r="F10" s="9"/>
      <c r="G10" s="13">
        <v>2</v>
      </c>
      <c r="H10" s="185" t="s">
        <v>25</v>
      </c>
      <c r="I10" s="185"/>
      <c r="J10" s="185"/>
      <c r="K10" s="9"/>
      <c r="L10" s="9" t="s">
        <v>24</v>
      </c>
      <c r="M10" s="9"/>
      <c r="N10" s="19">
        <v>0.47799999999999998</v>
      </c>
      <c r="O10" s="8"/>
      <c r="P10" s="18"/>
    </row>
    <row r="11" spans="2:16" ht="15.75">
      <c r="B11" s="10"/>
      <c r="C11" s="9"/>
      <c r="D11" s="9"/>
      <c r="E11" s="8"/>
      <c r="F11" s="9"/>
      <c r="G11" s="13">
        <v>3</v>
      </c>
      <c r="H11" s="187" t="s">
        <v>203</v>
      </c>
      <c r="I11" s="187"/>
      <c r="J11" s="187"/>
      <c r="K11" s="9"/>
      <c r="L11" s="12" t="s">
        <v>23</v>
      </c>
      <c r="M11" s="9"/>
      <c r="N11" s="17" t="s">
        <v>22</v>
      </c>
      <c r="O11" s="8"/>
    </row>
    <row r="12" spans="2:16" ht="15.75">
      <c r="B12" s="10"/>
      <c r="C12" s="9"/>
      <c r="D12" s="9"/>
      <c r="E12" s="8"/>
      <c r="F12" s="9"/>
      <c r="G12" s="13">
        <v>4</v>
      </c>
      <c r="H12" s="187" t="s">
        <v>21</v>
      </c>
      <c r="I12" s="187"/>
      <c r="J12" s="187"/>
      <c r="K12" s="9"/>
      <c r="L12" s="12" t="s">
        <v>20</v>
      </c>
      <c r="M12" s="9"/>
      <c r="N12" s="16" t="s">
        <v>19</v>
      </c>
      <c r="O12" s="8"/>
    </row>
    <row r="13" spans="2:16" ht="15.75">
      <c r="B13" s="10"/>
      <c r="C13" s="9"/>
      <c r="D13" s="9"/>
      <c r="E13" s="8"/>
      <c r="F13" s="9"/>
      <c r="G13" s="13">
        <v>5</v>
      </c>
      <c r="H13" s="187" t="s">
        <v>18</v>
      </c>
      <c r="I13" s="187"/>
      <c r="J13" s="187"/>
      <c r="K13" s="9"/>
      <c r="L13" s="12" t="s">
        <v>17</v>
      </c>
      <c r="M13" s="9"/>
      <c r="N13" s="16" t="s">
        <v>16</v>
      </c>
      <c r="O13" s="8"/>
    </row>
    <row r="14" spans="2:16" ht="15.75">
      <c r="B14" s="10"/>
      <c r="C14" s="9"/>
      <c r="D14" s="9"/>
      <c r="E14" s="8"/>
      <c r="F14" s="9"/>
      <c r="G14" s="13">
        <v>6</v>
      </c>
      <c r="H14" s="187" t="s">
        <v>15</v>
      </c>
      <c r="I14" s="187"/>
      <c r="J14" s="187"/>
      <c r="K14" s="9"/>
      <c r="L14" s="12" t="s">
        <v>14</v>
      </c>
      <c r="M14" s="9"/>
      <c r="N14" s="15" t="s">
        <v>13</v>
      </c>
      <c r="O14" s="8"/>
    </row>
    <row r="15" spans="2:16" ht="15.75">
      <c r="B15" s="10"/>
      <c r="C15" s="9"/>
      <c r="D15" s="9"/>
      <c r="E15" s="8"/>
      <c r="F15" s="9"/>
      <c r="G15" s="13">
        <v>7</v>
      </c>
      <c r="H15" s="187" t="s">
        <v>12</v>
      </c>
      <c r="I15" s="187"/>
      <c r="J15" s="187"/>
      <c r="K15" s="9"/>
      <c r="L15" s="9"/>
      <c r="M15" s="9"/>
      <c r="N15" s="9"/>
      <c r="O15" s="8"/>
    </row>
    <row r="16" spans="2:16" ht="15.75">
      <c r="B16" s="10"/>
      <c r="C16" s="9"/>
      <c r="D16" s="9"/>
      <c r="E16" s="8"/>
      <c r="F16" s="9"/>
      <c r="G16" s="13">
        <v>8</v>
      </c>
      <c r="H16" s="184" t="s">
        <v>11</v>
      </c>
      <c r="I16" s="184"/>
      <c r="J16" s="184"/>
      <c r="K16" s="9"/>
      <c r="L16" s="14" t="s">
        <v>10</v>
      </c>
      <c r="M16" s="9"/>
      <c r="N16" s="9"/>
      <c r="O16" s="8"/>
    </row>
    <row r="17" spans="2:15" ht="15.75">
      <c r="B17" s="10"/>
      <c r="C17" s="9"/>
      <c r="D17" s="9"/>
      <c r="E17" s="8"/>
      <c r="F17" s="9"/>
      <c r="G17" s="13">
        <v>9</v>
      </c>
      <c r="H17" s="187" t="s">
        <v>9</v>
      </c>
      <c r="I17" s="187"/>
      <c r="J17" s="187"/>
      <c r="K17" s="9"/>
      <c r="L17" s="12" t="s">
        <v>8</v>
      </c>
      <c r="M17" s="9" t="s">
        <v>7</v>
      </c>
      <c r="N17" s="9"/>
      <c r="O17" s="8"/>
    </row>
    <row r="18" spans="2:15" ht="15.75">
      <c r="B18" s="10"/>
      <c r="C18" s="9"/>
      <c r="D18" s="9"/>
      <c r="E18" s="8"/>
      <c r="F18" s="9"/>
      <c r="G18" s="13">
        <v>10</v>
      </c>
      <c r="H18" s="185" t="s">
        <v>6</v>
      </c>
      <c r="I18" s="185"/>
      <c r="J18" s="185"/>
      <c r="K18" s="9"/>
      <c r="L18" s="12" t="s">
        <v>5</v>
      </c>
      <c r="M18" s="9" t="s">
        <v>4</v>
      </c>
      <c r="N18" s="9"/>
      <c r="O18" s="8"/>
    </row>
    <row r="19" spans="2:15" ht="15.75">
      <c r="B19" s="10"/>
      <c r="C19" s="9"/>
      <c r="D19" s="9"/>
      <c r="E19" s="8"/>
      <c r="F19" s="9"/>
      <c r="G19" s="13">
        <v>11</v>
      </c>
      <c r="H19" s="185" t="s">
        <v>3</v>
      </c>
      <c r="I19" s="185"/>
      <c r="J19" s="185"/>
      <c r="K19" s="9"/>
      <c r="L19" s="12" t="s">
        <v>2</v>
      </c>
      <c r="M19" s="11" t="s">
        <v>1</v>
      </c>
      <c r="N19" s="11"/>
      <c r="O19" s="8"/>
    </row>
    <row r="20" spans="2:15" ht="15" customHeight="1">
      <c r="B20" s="10"/>
      <c r="C20" s="9"/>
      <c r="D20" s="9"/>
      <c r="E20" s="8"/>
      <c r="F20" s="9"/>
      <c r="G20" s="9"/>
      <c r="H20" s="9"/>
      <c r="I20" s="11"/>
      <c r="J20" s="11"/>
      <c r="K20" s="11"/>
      <c r="O20" s="8"/>
    </row>
    <row r="21" spans="2:15" ht="15" customHeight="1">
      <c r="B21" s="10"/>
      <c r="C21" s="9"/>
      <c r="D21" s="9"/>
      <c r="E21" s="8"/>
      <c r="F21" s="9"/>
      <c r="G21" s="9"/>
      <c r="K21" s="11"/>
      <c r="L21" s="11"/>
      <c r="M21" s="11"/>
      <c r="N21" s="11"/>
      <c r="O21" s="8"/>
    </row>
    <row r="22" spans="2:15" ht="15" customHeight="1">
      <c r="B22" s="10"/>
      <c r="C22" s="9"/>
      <c r="D22" s="9"/>
      <c r="E22" s="8"/>
      <c r="F22" s="9"/>
      <c r="G22" s="186" t="s">
        <v>0</v>
      </c>
      <c r="H22" s="186"/>
      <c r="I22" s="186"/>
      <c r="J22" s="186"/>
      <c r="K22" s="186"/>
      <c r="L22" s="186"/>
      <c r="M22" s="186"/>
      <c r="N22" s="186"/>
      <c r="O22" s="6"/>
    </row>
    <row r="23" spans="2:15" ht="15" customHeight="1">
      <c r="B23" s="10"/>
      <c r="C23" s="9"/>
      <c r="D23" s="9"/>
      <c r="E23" s="8"/>
      <c r="F23" s="7"/>
      <c r="G23" s="186"/>
      <c r="H23" s="186"/>
      <c r="I23" s="186"/>
      <c r="J23" s="186"/>
      <c r="K23" s="186"/>
      <c r="L23" s="186"/>
      <c r="M23" s="186"/>
      <c r="N23" s="186"/>
      <c r="O23" s="6"/>
    </row>
    <row r="24" spans="2:15">
      <c r="B24" s="10"/>
      <c r="C24" s="9"/>
      <c r="D24" s="9"/>
      <c r="E24" s="8"/>
      <c r="F24" s="7"/>
      <c r="G24" s="186"/>
      <c r="H24" s="186"/>
      <c r="I24" s="186"/>
      <c r="J24" s="186"/>
      <c r="K24" s="186"/>
      <c r="L24" s="186"/>
      <c r="M24" s="186"/>
      <c r="N24" s="186"/>
      <c r="O24" s="6"/>
    </row>
    <row r="25" spans="2:15">
      <c r="B25" s="10"/>
      <c r="C25" s="9"/>
      <c r="D25" s="9"/>
      <c r="E25" s="8"/>
      <c r="F25" s="7"/>
      <c r="G25" s="186"/>
      <c r="H25" s="186"/>
      <c r="I25" s="186"/>
      <c r="J25" s="186"/>
      <c r="K25" s="186"/>
      <c r="L25" s="186"/>
      <c r="M25" s="186"/>
      <c r="N25" s="186"/>
      <c r="O25" s="6"/>
    </row>
    <row r="26" spans="2:15">
      <c r="B26" s="10"/>
      <c r="C26" s="9"/>
      <c r="D26" s="9"/>
      <c r="E26" s="8"/>
      <c r="F26" s="7"/>
      <c r="G26" s="186"/>
      <c r="H26" s="186"/>
      <c r="I26" s="186"/>
      <c r="J26" s="186"/>
      <c r="K26" s="186"/>
      <c r="L26" s="186"/>
      <c r="M26" s="186"/>
      <c r="N26" s="186"/>
      <c r="O26" s="6"/>
    </row>
    <row r="27" spans="2:15">
      <c r="B27" s="10"/>
      <c r="C27" s="9"/>
      <c r="D27" s="9"/>
      <c r="E27" s="8"/>
      <c r="F27" s="7"/>
      <c r="G27" s="186"/>
      <c r="H27" s="186"/>
      <c r="I27" s="186"/>
      <c r="J27" s="186"/>
      <c r="K27" s="186"/>
      <c r="L27" s="186"/>
      <c r="M27" s="186"/>
      <c r="N27" s="186"/>
      <c r="O27" s="6"/>
    </row>
    <row r="28" spans="2:15">
      <c r="B28" s="10"/>
      <c r="C28" s="9"/>
      <c r="D28" s="9"/>
      <c r="E28" s="8"/>
      <c r="F28" s="7"/>
      <c r="G28" s="186"/>
      <c r="H28" s="186"/>
      <c r="I28" s="186"/>
      <c r="J28" s="186"/>
      <c r="K28" s="186"/>
      <c r="L28" s="186"/>
      <c r="M28" s="186"/>
      <c r="N28" s="186"/>
      <c r="O28" s="6"/>
    </row>
    <row r="29" spans="2:15">
      <c r="B29" s="10"/>
      <c r="C29" s="9"/>
      <c r="D29" s="9"/>
      <c r="E29" s="8"/>
      <c r="F29" s="7"/>
      <c r="G29" s="186"/>
      <c r="H29" s="186"/>
      <c r="I29" s="186"/>
      <c r="J29" s="186"/>
      <c r="K29" s="186"/>
      <c r="L29" s="186"/>
      <c r="M29" s="186"/>
      <c r="N29" s="186"/>
      <c r="O29" s="6"/>
    </row>
    <row r="30" spans="2:15">
      <c r="B30" s="10"/>
      <c r="C30" s="9"/>
      <c r="D30" s="9"/>
      <c r="E30" s="8"/>
      <c r="F30" s="7"/>
      <c r="G30" s="186"/>
      <c r="H30" s="186"/>
      <c r="I30" s="186"/>
      <c r="J30" s="186"/>
      <c r="K30" s="186"/>
      <c r="L30" s="186"/>
      <c r="M30" s="186"/>
      <c r="N30" s="186"/>
      <c r="O30" s="6"/>
    </row>
    <row r="31" spans="2:15" ht="12.75" customHeight="1" thickBot="1">
      <c r="B31" s="5"/>
      <c r="C31" s="4"/>
      <c r="D31" s="4"/>
      <c r="E31" s="3"/>
      <c r="F31" s="2"/>
      <c r="G31" s="2"/>
      <c r="H31" s="2"/>
      <c r="I31" s="2"/>
      <c r="J31" s="2"/>
      <c r="K31" s="2"/>
      <c r="L31" s="2"/>
      <c r="M31" s="2"/>
      <c r="N31" s="2"/>
      <c r="O31" s="1"/>
    </row>
  </sheetData>
  <mergeCells count="12">
    <mergeCell ref="H16:J16"/>
    <mergeCell ref="H10:J10"/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:J10" location="'Resumen Anual'!A1" display="Resumen Resultados Anuales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L18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J13" sqref="J13"/>
    </sheetView>
  </sheetViews>
  <sheetFormatPr baseColWidth="10" defaultRowHeight="15"/>
  <cols>
    <col min="1" max="1" width="5.7109375" customWidth="1"/>
    <col min="2" max="2" width="42.140625" style="52" customWidth="1"/>
    <col min="3" max="4" width="13" style="52" customWidth="1"/>
  </cols>
  <sheetData>
    <row r="1" spans="2:12" ht="18.95" customHeight="1">
      <c r="B1" s="53" t="s">
        <v>30</v>
      </c>
      <c r="C1" s="129" t="s">
        <v>213</v>
      </c>
      <c r="D1" s="129" t="s">
        <v>214</v>
      </c>
      <c r="E1" s="129" t="s">
        <v>204</v>
      </c>
      <c r="F1" s="129" t="s">
        <v>155</v>
      </c>
      <c r="G1" s="129">
        <v>2017</v>
      </c>
      <c r="H1" s="129" t="s">
        <v>113</v>
      </c>
      <c r="I1" s="129" t="s">
        <v>114</v>
      </c>
      <c r="J1" s="129" t="s">
        <v>205</v>
      </c>
      <c r="K1" s="129" t="s">
        <v>215</v>
      </c>
      <c r="L1" s="129">
        <v>2018</v>
      </c>
    </row>
    <row r="2" spans="2:12" s="75" customFormat="1">
      <c r="B2" s="126"/>
      <c r="C2" s="126"/>
      <c r="D2" s="126"/>
    </row>
    <row r="3" spans="2:12" s="75" customFormat="1">
      <c r="B3" s="51"/>
      <c r="C3" s="51"/>
      <c r="D3" s="51"/>
    </row>
    <row r="4" spans="2:12" s="75" customFormat="1">
      <c r="B4" s="105" t="s">
        <v>172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>
      <c r="B5" s="123" t="s">
        <v>173</v>
      </c>
      <c r="C5" s="163">
        <v>446590.50335999997</v>
      </c>
      <c r="D5" s="163">
        <v>654332.40893999999</v>
      </c>
      <c r="E5" s="141">
        <v>482639.19056000002</v>
      </c>
      <c r="F5" s="141">
        <v>353597</v>
      </c>
      <c r="G5" s="141">
        <f>SUM(C5:F5)</f>
        <v>1937159.10286</v>
      </c>
      <c r="H5" s="141">
        <v>684842.25</v>
      </c>
      <c r="I5" s="141">
        <v>643324</v>
      </c>
      <c r="J5" s="141">
        <v>318677</v>
      </c>
      <c r="K5" s="141">
        <v>335205.75</v>
      </c>
      <c r="L5" s="141">
        <v>1982049</v>
      </c>
    </row>
    <row r="6" spans="2:12">
      <c r="B6" s="123" t="s">
        <v>174</v>
      </c>
      <c r="C6" s="163">
        <v>149957.95000000001</v>
      </c>
      <c r="D6" s="163">
        <v>142829.59</v>
      </c>
      <c r="E6" s="141">
        <v>118504.3</v>
      </c>
      <c r="F6" s="141">
        <v>147894.15999999997</v>
      </c>
      <c r="G6" s="141">
        <f t="shared" ref="G6" si="0">SUM(C6:F6)</f>
        <v>559186</v>
      </c>
      <c r="H6" s="141">
        <v>158930.10999999999</v>
      </c>
      <c r="I6" s="141">
        <v>155717.24</v>
      </c>
      <c r="J6" s="141">
        <v>147812</v>
      </c>
      <c r="K6" s="141">
        <v>66865.650000000023</v>
      </c>
      <c r="L6" s="141">
        <f>336380+192945</f>
        <v>529325</v>
      </c>
    </row>
    <row r="7" spans="2:12">
      <c r="B7" s="123" t="s">
        <v>175</v>
      </c>
      <c r="C7" s="163">
        <v>12934</v>
      </c>
      <c r="D7" s="163">
        <v>9364</v>
      </c>
      <c r="E7" s="141">
        <v>8304</v>
      </c>
      <c r="F7" s="141">
        <v>8919</v>
      </c>
      <c r="G7" s="141">
        <v>39521</v>
      </c>
      <c r="H7" s="141">
        <v>8155</v>
      </c>
      <c r="I7" s="141">
        <v>8349</v>
      </c>
      <c r="J7" s="141">
        <v>10260</v>
      </c>
      <c r="K7" s="183">
        <v>13066</v>
      </c>
      <c r="L7" s="183">
        <v>39830</v>
      </c>
    </row>
    <row r="8" spans="2:12" s="75" customFormat="1">
      <c r="B8" s="54"/>
      <c r="C8" s="54"/>
      <c r="D8" s="54"/>
    </row>
    <row r="9" spans="2:12">
      <c r="B9" s="109"/>
      <c r="C9" s="109"/>
      <c r="D9" s="109"/>
    </row>
    <row r="15" spans="2:12">
      <c r="E15" s="103"/>
      <c r="F15" s="103"/>
      <c r="G15" s="103"/>
      <c r="H15" s="103"/>
      <c r="I15" s="103"/>
    </row>
    <row r="16" spans="2:12">
      <c r="E16" s="103"/>
      <c r="F16" s="103"/>
      <c r="G16" s="103"/>
      <c r="H16" s="103"/>
      <c r="I16" s="103"/>
    </row>
    <row r="17" spans="5:9">
      <c r="E17" s="103"/>
      <c r="F17" s="103"/>
      <c r="G17" s="103"/>
      <c r="H17" s="103"/>
      <c r="I17" s="103"/>
    </row>
    <row r="18" spans="5:9">
      <c r="E18" s="103"/>
      <c r="F18" s="103"/>
      <c r="G18" s="103"/>
      <c r="H18" s="103"/>
      <c r="I18" s="103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8" sqref="G8:G9"/>
    </sheetView>
  </sheetViews>
  <sheetFormatPr baseColWidth="10" defaultRowHeight="15"/>
  <cols>
    <col min="1" max="1" width="5.7109375" customWidth="1"/>
    <col min="2" max="2" width="38.7109375" style="52" customWidth="1"/>
  </cols>
  <sheetData>
    <row r="1" spans="1:7">
      <c r="C1" s="9"/>
      <c r="D1" s="9"/>
      <c r="E1" s="9"/>
    </row>
    <row r="2" spans="1:7">
      <c r="B2" s="53" t="s">
        <v>30</v>
      </c>
      <c r="C2" s="143"/>
      <c r="D2" s="144"/>
      <c r="E2" s="144"/>
    </row>
    <row r="3" spans="1:7">
      <c r="C3" s="9"/>
      <c r="D3" s="9"/>
      <c r="E3" s="9"/>
    </row>
    <row r="4" spans="1:7" ht="38.1" customHeight="1">
      <c r="A4" s="60"/>
      <c r="B4" s="61" t="s">
        <v>176</v>
      </c>
      <c r="C4" s="61" t="s">
        <v>155</v>
      </c>
      <c r="D4" s="61" t="s">
        <v>113</v>
      </c>
      <c r="E4" s="61" t="s">
        <v>114</v>
      </c>
      <c r="F4" s="61" t="s">
        <v>205</v>
      </c>
      <c r="G4" s="61" t="s">
        <v>215</v>
      </c>
    </row>
    <row r="5" spans="1:7" s="79" customFormat="1">
      <c r="B5" s="80"/>
    </row>
    <row r="6" spans="1:7" s="79" customFormat="1">
      <c r="B6" s="80"/>
      <c r="C6" s="110"/>
      <c r="D6" s="118"/>
    </row>
    <row r="7" spans="1:7" s="79" customFormat="1">
      <c r="B7" s="127" t="s">
        <v>177</v>
      </c>
      <c r="C7" s="110"/>
      <c r="D7" s="118"/>
    </row>
    <row r="8" spans="1:7">
      <c r="B8" s="142" t="s">
        <v>178</v>
      </c>
      <c r="C8" s="102">
        <v>327970</v>
      </c>
      <c r="D8" s="90">
        <v>324744.59899999999</v>
      </c>
      <c r="E8" s="90">
        <v>307819.81866365031</v>
      </c>
      <c r="F8" s="90">
        <v>296110</v>
      </c>
      <c r="G8" s="90">
        <v>290573</v>
      </c>
    </row>
    <row r="9" spans="1:7">
      <c r="B9" s="142" t="s">
        <v>143</v>
      </c>
      <c r="C9" s="102">
        <v>41463.485000000001</v>
      </c>
      <c r="D9" s="90">
        <v>43179.400999999998</v>
      </c>
      <c r="E9" s="90">
        <v>43153.011578798396</v>
      </c>
      <c r="F9" s="90">
        <v>44216</v>
      </c>
      <c r="G9" s="90">
        <v>43542</v>
      </c>
    </row>
    <row r="10" spans="1:7">
      <c r="B10" s="142" t="s">
        <v>179</v>
      </c>
      <c r="C10" s="102">
        <v>222062</v>
      </c>
      <c r="D10" s="90">
        <v>221433</v>
      </c>
      <c r="E10" s="90">
        <v>207810.78611380942</v>
      </c>
      <c r="F10" s="90">
        <v>237434</v>
      </c>
      <c r="G10" s="90">
        <v>241412</v>
      </c>
    </row>
    <row r="11" spans="1:7">
      <c r="B11" s="51"/>
      <c r="C11" s="70"/>
      <c r="D11" s="118"/>
      <c r="E11" s="118"/>
    </row>
    <row r="12" spans="1:7">
      <c r="B12" s="117" t="s">
        <v>180</v>
      </c>
      <c r="C12" s="70"/>
      <c r="D12" s="118"/>
      <c r="E12" s="118"/>
    </row>
    <row r="13" spans="1:7">
      <c r="B13" s="142" t="s">
        <v>181</v>
      </c>
      <c r="C13" s="102">
        <v>163306.69419646368</v>
      </c>
      <c r="D13" s="90">
        <v>161636</v>
      </c>
      <c r="E13" s="90">
        <v>157551.87574999998</v>
      </c>
      <c r="F13" s="90">
        <v>175922</v>
      </c>
      <c r="G13" s="90">
        <v>171051</v>
      </c>
    </row>
    <row r="14" spans="1:7">
      <c r="B14" s="142" t="s">
        <v>143</v>
      </c>
      <c r="C14" s="102">
        <v>44239.154590000006</v>
      </c>
      <c r="D14" s="90">
        <v>43365</v>
      </c>
      <c r="E14" s="90">
        <v>42421.780700000003</v>
      </c>
      <c r="F14" s="90">
        <v>41480</v>
      </c>
      <c r="G14" s="90">
        <v>40512</v>
      </c>
    </row>
    <row r="15" spans="1:7">
      <c r="B15" s="142" t="s">
        <v>182</v>
      </c>
      <c r="C15" s="102">
        <v>25956.4677693296</v>
      </c>
      <c r="D15" s="128">
        <v>22229.597714999996</v>
      </c>
      <c r="E15" s="128">
        <v>20769.907217038803</v>
      </c>
      <c r="F15" s="128">
        <v>31962</v>
      </c>
      <c r="G15" s="128">
        <v>29290</v>
      </c>
    </row>
    <row r="17" spans="2:2">
      <c r="B17" s="124" t="s">
        <v>183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showGridLines="0" zoomScale="85" zoomScaleNormal="85" workbookViewId="0">
      <selection activeCell="K32" sqref="K32"/>
    </sheetView>
  </sheetViews>
  <sheetFormatPr baseColWidth="10" defaultRowHeight="15"/>
  <cols>
    <col min="1" max="1" width="5.7109375" customWidth="1"/>
    <col min="2" max="2" width="23.28515625" style="52" customWidth="1"/>
    <col min="3" max="3" width="11.42578125" style="52" customWidth="1"/>
    <col min="4" max="4" width="36" style="52" customWidth="1"/>
    <col min="5" max="6" width="12.7109375" style="52" customWidth="1"/>
    <col min="7" max="7" width="28.42578125" style="52" customWidth="1"/>
    <col min="8" max="8" width="53.140625" style="52" customWidth="1"/>
  </cols>
  <sheetData>
    <row r="2" spans="2:8">
      <c r="B2" s="26" t="s">
        <v>30</v>
      </c>
      <c r="C2" s="27"/>
      <c r="D2" s="27"/>
      <c r="E2" s="27"/>
      <c r="F2" s="27"/>
      <c r="G2" s="27"/>
      <c r="H2" s="27"/>
    </row>
    <row r="3" spans="2:8">
      <c r="B3" s="27"/>
      <c r="C3" s="27"/>
      <c r="D3" s="27"/>
      <c r="E3" s="27"/>
      <c r="F3" s="27"/>
      <c r="G3" s="27"/>
      <c r="H3" s="27"/>
    </row>
    <row r="4" spans="2:8">
      <c r="B4" s="28" t="s">
        <v>31</v>
      </c>
      <c r="C4" s="27"/>
      <c r="D4" s="27"/>
      <c r="E4" s="27"/>
      <c r="F4" s="27"/>
      <c r="G4" s="27"/>
      <c r="H4" s="27"/>
    </row>
    <row r="5" spans="2:8">
      <c r="B5" s="27"/>
      <c r="C5" s="27"/>
      <c r="D5" s="27"/>
      <c r="E5" s="27"/>
      <c r="F5" s="27"/>
      <c r="G5" s="27"/>
      <c r="H5" s="27"/>
    </row>
    <row r="6" spans="2:8">
      <c r="B6" s="27"/>
      <c r="C6" s="27"/>
      <c r="D6" s="27"/>
      <c r="E6" s="27"/>
      <c r="F6" s="27"/>
      <c r="G6" s="27"/>
      <c r="H6" s="27"/>
    </row>
    <row r="7" spans="2:8">
      <c r="B7" s="29" t="s">
        <v>32</v>
      </c>
      <c r="C7" s="30"/>
      <c r="D7" s="188" t="s">
        <v>33</v>
      </c>
      <c r="E7" s="188"/>
      <c r="F7" s="188"/>
      <c r="G7" s="27"/>
      <c r="H7" s="27"/>
    </row>
    <row r="8" spans="2:8">
      <c r="B8" s="31" t="s">
        <v>18</v>
      </c>
      <c r="C8" s="32"/>
      <c r="D8" s="32" t="s">
        <v>34</v>
      </c>
      <c r="E8" s="32"/>
      <c r="F8" s="33"/>
      <c r="G8" s="27"/>
      <c r="H8" s="27"/>
    </row>
    <row r="9" spans="2:8">
      <c r="B9" s="34" t="s">
        <v>15</v>
      </c>
      <c r="C9" s="35"/>
      <c r="D9" s="35" t="s">
        <v>35</v>
      </c>
      <c r="E9" s="35"/>
      <c r="F9" s="36"/>
      <c r="G9" s="27"/>
      <c r="H9" s="27"/>
    </row>
    <row r="10" spans="2:8">
      <c r="B10" s="31" t="s">
        <v>36</v>
      </c>
      <c r="C10" s="32"/>
      <c r="D10" s="32" t="s">
        <v>37</v>
      </c>
      <c r="E10" s="32"/>
      <c r="F10" s="33"/>
      <c r="G10" s="27"/>
      <c r="H10" s="27"/>
    </row>
    <row r="11" spans="2:8">
      <c r="B11" s="27"/>
      <c r="C11" s="27"/>
      <c r="D11" s="27"/>
      <c r="E11" s="27"/>
      <c r="F11" s="27"/>
      <c r="G11" s="27"/>
      <c r="H11" s="27"/>
    </row>
    <row r="12" spans="2:8">
      <c r="B12" s="27"/>
      <c r="C12" s="27"/>
      <c r="D12" s="27"/>
      <c r="E12" s="27"/>
      <c r="F12" s="27"/>
      <c r="G12" s="27"/>
      <c r="H12" s="27"/>
    </row>
    <row r="13" spans="2:8">
      <c r="B13" s="37" t="s">
        <v>38</v>
      </c>
      <c r="C13" s="38"/>
      <c r="D13" s="38"/>
      <c r="E13" s="38"/>
      <c r="F13" s="38"/>
      <c r="G13" s="38"/>
      <c r="H13" s="38"/>
    </row>
    <row r="15" spans="2:8">
      <c r="B15" s="39" t="s">
        <v>39</v>
      </c>
      <c r="C15" s="39"/>
      <c r="D15" s="39"/>
      <c r="E15" s="39"/>
      <c r="F15" s="40" t="s">
        <v>40</v>
      </c>
      <c r="G15" s="39" t="s">
        <v>41</v>
      </c>
      <c r="H15" s="39"/>
    </row>
    <row r="16" spans="2:8">
      <c r="B16" s="38" t="s">
        <v>42</v>
      </c>
      <c r="C16" s="38"/>
      <c r="D16" s="38"/>
      <c r="E16" s="41" t="s">
        <v>43</v>
      </c>
      <c r="F16" s="42">
        <v>0.51</v>
      </c>
      <c r="G16" s="41" t="s">
        <v>44</v>
      </c>
      <c r="H16" s="41"/>
    </row>
    <row r="17" spans="2:8">
      <c r="B17" s="38" t="s">
        <v>45</v>
      </c>
      <c r="C17" s="38"/>
      <c r="D17" s="38"/>
      <c r="E17" s="41" t="s">
        <v>43</v>
      </c>
      <c r="F17" s="42">
        <v>0.51</v>
      </c>
      <c r="G17" s="41" t="s">
        <v>46</v>
      </c>
      <c r="H17" s="41"/>
    </row>
    <row r="18" spans="2:8">
      <c r="B18" s="38" t="s">
        <v>47</v>
      </c>
      <c r="C18" s="38"/>
      <c r="D18" s="38"/>
      <c r="E18" s="41" t="s">
        <v>43</v>
      </c>
      <c r="F18" s="42">
        <v>0.51</v>
      </c>
      <c r="G18" s="41" t="s">
        <v>46</v>
      </c>
      <c r="H18" s="41"/>
    </row>
    <row r="19" spans="2:8">
      <c r="B19" s="38" t="s">
        <v>48</v>
      </c>
      <c r="C19" s="38"/>
      <c r="D19" s="41"/>
      <c r="E19" s="41" t="s">
        <v>43</v>
      </c>
      <c r="F19" s="42">
        <v>1</v>
      </c>
      <c r="G19" s="41" t="s">
        <v>46</v>
      </c>
      <c r="H19" s="41"/>
    </row>
    <row r="20" spans="2:8">
      <c r="B20" s="38" t="s">
        <v>49</v>
      </c>
      <c r="C20" s="38"/>
      <c r="D20" s="41"/>
      <c r="E20" s="41" t="s">
        <v>43</v>
      </c>
      <c r="F20" s="42">
        <v>1</v>
      </c>
      <c r="G20" s="41" t="s">
        <v>50</v>
      </c>
      <c r="H20" s="41"/>
    </row>
    <row r="21" spans="2:8">
      <c r="B21" s="38" t="s">
        <v>51</v>
      </c>
      <c r="C21" s="38"/>
      <c r="D21" s="38"/>
      <c r="E21" s="41" t="s">
        <v>43</v>
      </c>
      <c r="F21" s="42">
        <v>1</v>
      </c>
      <c r="G21" s="41" t="s">
        <v>46</v>
      </c>
      <c r="H21" s="41"/>
    </row>
    <row r="22" spans="2:8">
      <c r="B22" s="41" t="s">
        <v>52</v>
      </c>
      <c r="C22" s="41"/>
      <c r="D22" s="38"/>
      <c r="E22" s="41" t="s">
        <v>43</v>
      </c>
      <c r="F22" s="42">
        <v>0.7</v>
      </c>
      <c r="G22" s="41" t="s">
        <v>46</v>
      </c>
      <c r="H22" s="41"/>
    </row>
    <row r="23" spans="2:8">
      <c r="B23" s="41" t="s">
        <v>53</v>
      </c>
      <c r="C23" s="41"/>
      <c r="D23" s="43"/>
      <c r="E23" s="41" t="s">
        <v>43</v>
      </c>
      <c r="F23" s="42">
        <v>1</v>
      </c>
      <c r="G23" s="41" t="s">
        <v>46</v>
      </c>
      <c r="H23" s="38"/>
    </row>
    <row r="24" spans="2:8">
      <c r="B24" s="43" t="s">
        <v>54</v>
      </c>
      <c r="C24" s="43"/>
      <c r="D24" s="43"/>
      <c r="E24" s="41" t="s">
        <v>43</v>
      </c>
      <c r="F24" s="42">
        <v>1</v>
      </c>
      <c r="G24" s="41" t="s">
        <v>46</v>
      </c>
      <c r="H24" s="41"/>
    </row>
    <row r="25" spans="2:8">
      <c r="B25" s="38" t="s">
        <v>55</v>
      </c>
      <c r="C25" s="38"/>
      <c r="D25" s="43"/>
      <c r="E25" s="41" t="s">
        <v>56</v>
      </c>
      <c r="F25" s="42">
        <v>0.5</v>
      </c>
      <c r="G25" s="41" t="s">
        <v>44</v>
      </c>
      <c r="H25" s="41"/>
    </row>
    <row r="26" spans="2:8">
      <c r="B26" s="38" t="s">
        <v>57</v>
      </c>
      <c r="C26" s="38"/>
      <c r="D26" s="43"/>
      <c r="E26" s="41" t="s">
        <v>56</v>
      </c>
      <c r="F26" s="42">
        <v>0.4</v>
      </c>
      <c r="G26" s="41" t="s">
        <v>46</v>
      </c>
      <c r="H26" s="41"/>
    </row>
    <row r="27" spans="2:8">
      <c r="B27" s="38" t="s">
        <v>58</v>
      </c>
      <c r="C27" s="38"/>
      <c r="D27" s="43"/>
      <c r="E27" s="41" t="s">
        <v>56</v>
      </c>
      <c r="F27" s="42">
        <v>0.25</v>
      </c>
      <c r="G27" s="41" t="s">
        <v>59</v>
      </c>
      <c r="H27" s="41"/>
    </row>
    <row r="28" spans="2:8" ht="2.1" customHeight="1">
      <c r="B28" s="38"/>
      <c r="C28" s="38"/>
      <c r="D28" s="43"/>
      <c r="E28" s="41"/>
      <c r="F28" s="42"/>
      <c r="G28" s="41"/>
      <c r="H28" s="41"/>
    </row>
    <row r="29" spans="2:8">
      <c r="B29" s="43" t="s">
        <v>210</v>
      </c>
      <c r="C29" s="43"/>
      <c r="D29" s="43"/>
      <c r="E29" s="43"/>
      <c r="F29" s="43"/>
      <c r="G29" s="43"/>
      <c r="H29" s="43"/>
    </row>
    <row r="30" spans="2:8">
      <c r="B30" s="43" t="s">
        <v>211</v>
      </c>
      <c r="C30" s="43"/>
      <c r="D30" s="43"/>
      <c r="E30" s="43"/>
      <c r="F30" s="43"/>
      <c r="G30" s="43"/>
      <c r="H30" s="43"/>
    </row>
    <row r="31" spans="2:8">
      <c r="B31" s="43"/>
      <c r="C31" s="43"/>
      <c r="D31" s="43"/>
      <c r="E31" s="43"/>
      <c r="F31" s="43"/>
      <c r="G31" s="43"/>
      <c r="H31" s="43"/>
    </row>
    <row r="32" spans="2:8">
      <c r="B32" s="43"/>
      <c r="C32" s="43"/>
      <c r="D32" s="43"/>
      <c r="E32" s="43"/>
      <c r="F32" s="43"/>
      <c r="G32" s="43"/>
      <c r="H32" s="43"/>
    </row>
    <row r="33" spans="2:8">
      <c r="B33" s="43"/>
      <c r="C33" s="43"/>
      <c r="D33" s="43"/>
      <c r="E33" s="43"/>
      <c r="F33" s="43"/>
      <c r="G33" s="43"/>
      <c r="H33" s="43"/>
    </row>
    <row r="34" spans="2:8">
      <c r="B34" s="37" t="s">
        <v>60</v>
      </c>
      <c r="C34" s="38"/>
      <c r="D34" s="38"/>
      <c r="E34" s="38"/>
      <c r="F34" s="38"/>
      <c r="G34" s="38"/>
      <c r="H34" s="43"/>
    </row>
    <row r="36" spans="2:8">
      <c r="B36" s="39" t="s">
        <v>39</v>
      </c>
      <c r="C36" s="39"/>
      <c r="D36" s="39" t="s">
        <v>61</v>
      </c>
      <c r="E36" s="39"/>
      <c r="F36" s="40" t="s">
        <v>40</v>
      </c>
      <c r="G36" s="39" t="s">
        <v>62</v>
      </c>
      <c r="H36" s="39" t="s">
        <v>63</v>
      </c>
    </row>
    <row r="37" spans="2:8">
      <c r="B37" s="38" t="s">
        <v>48</v>
      </c>
      <c r="C37" s="38" t="s">
        <v>64</v>
      </c>
      <c r="D37" s="38" t="s">
        <v>65</v>
      </c>
      <c r="E37" s="41" t="s">
        <v>43</v>
      </c>
      <c r="F37" s="42">
        <v>1</v>
      </c>
      <c r="G37" s="41" t="s">
        <v>66</v>
      </c>
      <c r="H37" s="43">
        <v>2030</v>
      </c>
    </row>
    <row r="38" spans="2:8">
      <c r="B38" s="38" t="s">
        <v>48</v>
      </c>
      <c r="C38" s="38" t="s">
        <v>67</v>
      </c>
      <c r="D38" s="38" t="s">
        <v>68</v>
      </c>
      <c r="E38" s="41" t="s">
        <v>56</v>
      </c>
      <c r="F38" s="42">
        <v>0.5</v>
      </c>
      <c r="G38" s="41" t="s">
        <v>66</v>
      </c>
      <c r="H38" s="41" t="s">
        <v>69</v>
      </c>
    </row>
    <row r="39" spans="2:8">
      <c r="B39" s="38" t="s">
        <v>48</v>
      </c>
      <c r="C39" s="38" t="s">
        <v>70</v>
      </c>
      <c r="D39" s="41" t="s">
        <v>71</v>
      </c>
      <c r="E39" s="41" t="s">
        <v>56</v>
      </c>
      <c r="F39" s="42">
        <v>0.5</v>
      </c>
      <c r="G39" s="41" t="s">
        <v>66</v>
      </c>
      <c r="H39" s="43">
        <v>2029</v>
      </c>
    </row>
    <row r="40" spans="2:8">
      <c r="B40" s="38" t="s">
        <v>48</v>
      </c>
      <c r="C40" s="41" t="s">
        <v>72</v>
      </c>
      <c r="D40" s="41" t="s">
        <v>73</v>
      </c>
      <c r="E40" s="41" t="s">
        <v>56</v>
      </c>
      <c r="F40" s="42">
        <v>0.35</v>
      </c>
      <c r="G40" s="41" t="s">
        <v>74</v>
      </c>
      <c r="H40" s="43">
        <v>2033</v>
      </c>
    </row>
    <row r="41" spans="2:8">
      <c r="B41" s="38" t="s">
        <v>48</v>
      </c>
      <c r="C41" s="41" t="s">
        <v>75</v>
      </c>
      <c r="D41" s="41" t="s">
        <v>76</v>
      </c>
      <c r="E41" s="41" t="s">
        <v>56</v>
      </c>
      <c r="F41" s="42">
        <v>0.15</v>
      </c>
      <c r="G41" s="41" t="s">
        <v>66</v>
      </c>
      <c r="H41" s="43">
        <v>2034</v>
      </c>
    </row>
    <row r="42" spans="2:8">
      <c r="B42" s="38" t="s">
        <v>48</v>
      </c>
      <c r="C42" s="43" t="s">
        <v>77</v>
      </c>
      <c r="D42" s="41" t="s">
        <v>78</v>
      </c>
      <c r="E42" s="41" t="s">
        <v>56</v>
      </c>
      <c r="F42" s="42">
        <v>0.5</v>
      </c>
      <c r="G42" s="41" t="s">
        <v>79</v>
      </c>
      <c r="H42" s="41" t="s">
        <v>80</v>
      </c>
    </row>
    <row r="43" spans="2:8">
      <c r="B43" s="41" t="s">
        <v>51</v>
      </c>
      <c r="C43" s="38" t="s">
        <v>81</v>
      </c>
      <c r="D43" s="41" t="s">
        <v>82</v>
      </c>
      <c r="E43" s="41" t="s">
        <v>43</v>
      </c>
      <c r="F43" s="42">
        <v>1</v>
      </c>
      <c r="G43" s="41" t="s">
        <v>66</v>
      </c>
      <c r="H43" s="43">
        <v>2056</v>
      </c>
    </row>
    <row r="44" spans="2:8">
      <c r="B44" s="41" t="s">
        <v>83</v>
      </c>
      <c r="C44" s="38" t="s">
        <v>84</v>
      </c>
      <c r="D44" s="41" t="s">
        <v>85</v>
      </c>
      <c r="E44" s="41" t="s">
        <v>43</v>
      </c>
      <c r="F44" s="42">
        <v>1</v>
      </c>
      <c r="G44" s="41" t="s">
        <v>86</v>
      </c>
      <c r="H44" s="41" t="s">
        <v>87</v>
      </c>
    </row>
    <row r="45" spans="2:8">
      <c r="B45" s="41" t="s">
        <v>88</v>
      </c>
      <c r="C45" s="38" t="s">
        <v>89</v>
      </c>
      <c r="D45" s="41" t="s">
        <v>90</v>
      </c>
      <c r="E45" s="41" t="s">
        <v>56</v>
      </c>
      <c r="F45" s="42">
        <v>0.33329999999999999</v>
      </c>
      <c r="G45" s="41" t="s">
        <v>79</v>
      </c>
      <c r="H45" s="41" t="s">
        <v>80</v>
      </c>
    </row>
    <row r="46" spans="2:8">
      <c r="B46" s="41" t="s">
        <v>91</v>
      </c>
      <c r="C46" s="38" t="s">
        <v>92</v>
      </c>
      <c r="D46" s="41" t="s">
        <v>93</v>
      </c>
      <c r="E46" s="41" t="s">
        <v>43</v>
      </c>
      <c r="F46" s="42">
        <v>0.7</v>
      </c>
      <c r="G46" s="41" t="s">
        <v>66</v>
      </c>
      <c r="H46" s="41" t="s">
        <v>94</v>
      </c>
    </row>
    <row r="47" spans="2:8">
      <c r="B47" s="41" t="s">
        <v>53</v>
      </c>
      <c r="C47" s="38" t="s">
        <v>95</v>
      </c>
      <c r="D47" s="41" t="s">
        <v>96</v>
      </c>
      <c r="E47" s="41" t="s">
        <v>43</v>
      </c>
      <c r="F47" s="42">
        <v>0.51</v>
      </c>
      <c r="G47" s="41" t="s">
        <v>74</v>
      </c>
      <c r="H47" s="41" t="s">
        <v>97</v>
      </c>
    </row>
    <row r="48" spans="2:8">
      <c r="B48" s="41"/>
      <c r="C48" s="38"/>
      <c r="D48" s="44"/>
      <c r="E48" s="41"/>
      <c r="F48" s="42"/>
      <c r="G48" s="41"/>
      <c r="H48" s="44"/>
    </row>
    <row r="49" spans="2:8">
      <c r="B49" s="41" t="s">
        <v>212</v>
      </c>
      <c r="C49" s="38"/>
      <c r="D49" s="44"/>
      <c r="E49" s="41"/>
      <c r="F49" s="42"/>
      <c r="G49" s="41"/>
      <c r="H49" s="44"/>
    </row>
    <row r="50" spans="2:8">
      <c r="B50" s="38"/>
      <c r="C50" s="38"/>
      <c r="D50" s="43"/>
      <c r="E50" s="41"/>
      <c r="F50" s="41"/>
      <c r="G50" s="41"/>
      <c r="H50" s="43"/>
    </row>
    <row r="51" spans="2:8">
      <c r="B51" s="37" t="s">
        <v>98</v>
      </c>
      <c r="C51" s="38"/>
      <c r="D51"/>
      <c r="E51" s="38"/>
      <c r="F51" s="38"/>
      <c r="G51" s="38"/>
      <c r="H51" s="43"/>
    </row>
    <row r="52" spans="2:8">
      <c r="B52" s="38"/>
      <c r="C52" s="38"/>
      <c r="D52" s="38"/>
      <c r="E52" s="38"/>
      <c r="F52" s="38"/>
      <c r="G52" s="38"/>
      <c r="H52" s="43"/>
    </row>
    <row r="53" spans="2:8" ht="15" customHeight="1">
      <c r="B53" s="29" t="s">
        <v>39</v>
      </c>
      <c r="C53" s="30"/>
      <c r="D53" s="30" t="s">
        <v>61</v>
      </c>
      <c r="E53" s="30"/>
      <c r="F53" s="45" t="s">
        <v>40</v>
      </c>
      <c r="G53" s="30" t="s">
        <v>41</v>
      </c>
      <c r="H53" s="46"/>
    </row>
    <row r="54" spans="2:8" ht="15" customHeight="1">
      <c r="B54" s="31" t="s">
        <v>48</v>
      </c>
      <c r="C54" s="32"/>
      <c r="D54" s="32" t="s">
        <v>99</v>
      </c>
      <c r="E54" s="32" t="s">
        <v>43</v>
      </c>
      <c r="F54" s="47">
        <v>1</v>
      </c>
      <c r="G54" s="32" t="s">
        <v>100</v>
      </c>
      <c r="H54" s="48"/>
    </row>
    <row r="55" spans="2:8" ht="15" customHeight="1">
      <c r="B55" s="34" t="s">
        <v>49</v>
      </c>
      <c r="C55" s="35"/>
      <c r="D55" s="35" t="s">
        <v>101</v>
      </c>
      <c r="E55" s="35" t="s">
        <v>56</v>
      </c>
      <c r="F55" s="49">
        <v>0.75</v>
      </c>
      <c r="G55" s="35" t="s">
        <v>102</v>
      </c>
      <c r="H55" s="50"/>
    </row>
    <row r="56" spans="2:8" ht="15" customHeight="1">
      <c r="B56" s="31" t="s">
        <v>48</v>
      </c>
      <c r="C56" s="32"/>
      <c r="D56" s="32" t="s">
        <v>103</v>
      </c>
      <c r="E56" s="32" t="s">
        <v>56</v>
      </c>
      <c r="F56" s="47">
        <v>0.5</v>
      </c>
      <c r="G56" s="32" t="s">
        <v>104</v>
      </c>
      <c r="H56" s="48"/>
    </row>
    <row r="57" spans="2:8" ht="15" customHeight="1">
      <c r="B57" s="34" t="s">
        <v>48</v>
      </c>
      <c r="C57" s="35"/>
      <c r="D57" s="35" t="s">
        <v>105</v>
      </c>
      <c r="E57" s="35" t="s">
        <v>56</v>
      </c>
      <c r="F57" s="49">
        <v>0.5</v>
      </c>
      <c r="G57" s="35" t="s">
        <v>106</v>
      </c>
      <c r="H57" s="50"/>
    </row>
    <row r="58" spans="2:8" ht="15" customHeight="1">
      <c r="B58" s="31" t="s">
        <v>51</v>
      </c>
      <c r="C58" s="32"/>
      <c r="D58" s="32" t="s">
        <v>107</v>
      </c>
      <c r="E58" s="32" t="s">
        <v>56</v>
      </c>
      <c r="F58" s="47">
        <v>0.4</v>
      </c>
      <c r="G58" s="32" t="s">
        <v>106</v>
      </c>
      <c r="H58" s="48"/>
    </row>
    <row r="59" spans="2:8" ht="15" customHeight="1">
      <c r="B59" s="34" t="s">
        <v>88</v>
      </c>
      <c r="C59" s="35"/>
      <c r="D59" s="35" t="s">
        <v>108</v>
      </c>
      <c r="E59" s="35" t="s">
        <v>56</v>
      </c>
      <c r="F59" s="49">
        <v>1</v>
      </c>
      <c r="G59" s="35" t="s">
        <v>106</v>
      </c>
      <c r="H59" s="50"/>
    </row>
    <row r="61" spans="2:8" ht="15" customHeight="1">
      <c r="B61" s="51" t="s">
        <v>109</v>
      </c>
    </row>
    <row r="62" spans="2:8">
      <c r="B62" s="189" t="s">
        <v>110</v>
      </c>
      <c r="C62" s="189"/>
      <c r="D62" s="189"/>
      <c r="E62" s="189"/>
      <c r="F62" s="189"/>
      <c r="G62" s="189"/>
      <c r="H62" s="189"/>
    </row>
    <row r="63" spans="2:8">
      <c r="B63" s="189"/>
      <c r="C63" s="189"/>
      <c r="D63" s="189"/>
      <c r="E63" s="189"/>
      <c r="F63" s="189"/>
      <c r="G63" s="189"/>
      <c r="H63" s="189"/>
    </row>
  </sheetData>
  <mergeCells count="2">
    <mergeCell ref="D7:F7"/>
    <mergeCell ref="B62:H63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showGridLines="0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L20" sqref="B20:L20"/>
    </sheetView>
  </sheetViews>
  <sheetFormatPr baseColWidth="10" defaultRowHeight="15"/>
  <cols>
    <col min="1" max="1" width="5.7109375" style="9" customWidth="1"/>
    <col min="2" max="2" width="52.85546875" style="52" customWidth="1"/>
    <col min="3" max="4" width="9.28515625" style="52" customWidth="1"/>
    <col min="5" max="9" width="12.5703125" style="12" customWidth="1"/>
    <col min="10" max="10" width="9.140625" style="12" customWidth="1"/>
    <col min="11" max="16384" width="11.42578125" style="9"/>
  </cols>
  <sheetData>
    <row r="2" spans="1:12">
      <c r="B2" s="53" t="s">
        <v>30</v>
      </c>
      <c r="C2" s="53"/>
      <c r="D2" s="53"/>
    </row>
    <row r="4" spans="1:12" ht="35.1" customHeight="1">
      <c r="A4" s="60"/>
      <c r="B4" s="61" t="s">
        <v>112</v>
      </c>
      <c r="C4" s="137" t="s">
        <v>213</v>
      </c>
      <c r="D4" s="137" t="s">
        <v>214</v>
      </c>
      <c r="E4" s="137" t="s">
        <v>204</v>
      </c>
      <c r="F4" s="137" t="s">
        <v>155</v>
      </c>
      <c r="G4" s="137">
        <v>2017</v>
      </c>
      <c r="H4" s="137" t="s">
        <v>113</v>
      </c>
      <c r="I4" s="137" t="s">
        <v>114</v>
      </c>
      <c r="J4" s="137" t="s">
        <v>205</v>
      </c>
      <c r="K4" s="137" t="s">
        <v>215</v>
      </c>
      <c r="L4" s="137">
        <v>2018</v>
      </c>
    </row>
    <row r="5" spans="1:12" s="55" customFormat="1" ht="9" customHeight="1">
      <c r="B5" s="54"/>
      <c r="C5"/>
      <c r="D5"/>
      <c r="E5" s="63"/>
      <c r="F5"/>
      <c r="G5" s="153"/>
      <c r="H5"/>
      <c r="I5"/>
      <c r="J5" s="63"/>
      <c r="K5"/>
      <c r="L5" s="108"/>
    </row>
    <row r="6" spans="1:12" s="57" customFormat="1">
      <c r="B6" s="56" t="s">
        <v>115</v>
      </c>
      <c r="C6" s="148">
        <v>106894</v>
      </c>
      <c r="D6" s="148">
        <v>115143</v>
      </c>
      <c r="E6" s="148">
        <v>120078</v>
      </c>
      <c r="F6" s="148">
        <v>125711</v>
      </c>
      <c r="G6" s="147">
        <v>467826</v>
      </c>
      <c r="H6" s="148">
        <v>126794</v>
      </c>
      <c r="I6" s="148">
        <v>130071</v>
      </c>
      <c r="J6" s="148">
        <v>126339</v>
      </c>
      <c r="K6" s="148">
        <v>132783</v>
      </c>
      <c r="L6" s="147">
        <v>515987</v>
      </c>
    </row>
    <row r="7" spans="1:12" s="57" customFormat="1">
      <c r="B7" s="142" t="s">
        <v>116</v>
      </c>
      <c r="C7" s="64">
        <v>-79174</v>
      </c>
      <c r="D7" s="64">
        <v>-84395</v>
      </c>
      <c r="E7" s="64">
        <v>-88368</v>
      </c>
      <c r="F7" s="64">
        <v>-94328</v>
      </c>
      <c r="G7" s="66">
        <v>-346265</v>
      </c>
      <c r="H7" s="64">
        <v>-92563</v>
      </c>
      <c r="I7" s="64">
        <v>-91789</v>
      </c>
      <c r="J7" s="64">
        <v>-89691</v>
      </c>
      <c r="K7" s="64">
        <v>-92399</v>
      </c>
      <c r="L7" s="66">
        <v>-366442</v>
      </c>
    </row>
    <row r="8" spans="1:12" s="57" customFormat="1">
      <c r="B8" s="142" t="s">
        <v>117</v>
      </c>
      <c r="C8" s="64">
        <v>27720</v>
      </c>
      <c r="D8" s="64">
        <v>30748</v>
      </c>
      <c r="E8" s="64">
        <v>31710</v>
      </c>
      <c r="F8" s="64">
        <v>31383</v>
      </c>
      <c r="G8" s="66">
        <v>121561</v>
      </c>
      <c r="H8" s="64">
        <v>34231</v>
      </c>
      <c r="I8" s="64">
        <v>38282</v>
      </c>
      <c r="J8" s="64">
        <v>36648</v>
      </c>
      <c r="K8" s="64">
        <v>40384</v>
      </c>
      <c r="L8" s="66">
        <v>149545</v>
      </c>
    </row>
    <row r="9" spans="1:12" s="57" customFormat="1">
      <c r="B9" s="142" t="s">
        <v>118</v>
      </c>
      <c r="C9" s="64">
        <v>-16326</v>
      </c>
      <c r="D9" s="64">
        <v>-17722</v>
      </c>
      <c r="E9" s="64">
        <v>-18632</v>
      </c>
      <c r="F9" s="64">
        <v>-20901</v>
      </c>
      <c r="G9" s="66">
        <v>-73581</v>
      </c>
      <c r="H9" s="64">
        <v>-18182</v>
      </c>
      <c r="I9" s="64">
        <v>-18565</v>
      </c>
      <c r="J9" s="64">
        <v>-18344</v>
      </c>
      <c r="K9" s="64">
        <v>-19720</v>
      </c>
      <c r="L9" s="66">
        <v>-74811</v>
      </c>
    </row>
    <row r="10" spans="1:12" s="57" customFormat="1">
      <c r="B10" s="65" t="s">
        <v>119</v>
      </c>
      <c r="C10" s="147">
        <v>11394</v>
      </c>
      <c r="D10" s="147">
        <v>13026</v>
      </c>
      <c r="E10" s="147">
        <v>13078</v>
      </c>
      <c r="F10" s="147">
        <v>10482</v>
      </c>
      <c r="G10" s="147">
        <v>47980</v>
      </c>
      <c r="H10" s="147">
        <v>16049</v>
      </c>
      <c r="I10" s="147">
        <v>19717</v>
      </c>
      <c r="J10" s="147">
        <v>18304</v>
      </c>
      <c r="K10" s="147">
        <v>20664</v>
      </c>
      <c r="L10" s="147">
        <v>74734</v>
      </c>
    </row>
    <row r="11" spans="1:12" s="57" customFormat="1">
      <c r="B11" s="88" t="s">
        <v>120</v>
      </c>
      <c r="C11" s="64">
        <v>741</v>
      </c>
      <c r="D11" s="64">
        <v>67017</v>
      </c>
      <c r="E11" s="64">
        <v>677</v>
      </c>
      <c r="F11" s="64">
        <v>-1615</v>
      </c>
      <c r="G11" s="66">
        <v>66820</v>
      </c>
      <c r="H11" s="64">
        <v>1141</v>
      </c>
      <c r="I11" s="64">
        <v>790</v>
      </c>
      <c r="J11" s="64">
        <v>5289</v>
      </c>
      <c r="K11" s="64">
        <v>-1182</v>
      </c>
      <c r="L11" s="66">
        <v>6038</v>
      </c>
    </row>
    <row r="12" spans="1:12" s="57" customFormat="1">
      <c r="B12" s="88" t="s">
        <v>121</v>
      </c>
      <c r="C12" s="64">
        <v>301</v>
      </c>
      <c r="D12" s="64">
        <v>488</v>
      </c>
      <c r="E12" s="64">
        <v>770</v>
      </c>
      <c r="F12" s="64">
        <v>1830</v>
      </c>
      <c r="G12" s="66">
        <v>3389</v>
      </c>
      <c r="H12" s="64">
        <v>1456</v>
      </c>
      <c r="I12" s="64">
        <v>1127</v>
      </c>
      <c r="J12" s="64">
        <v>1378</v>
      </c>
      <c r="K12" s="64">
        <v>1947</v>
      </c>
      <c r="L12" s="66">
        <v>5908</v>
      </c>
    </row>
    <row r="13" spans="1:12" s="57" customFormat="1">
      <c r="B13" s="88" t="s">
        <v>122</v>
      </c>
      <c r="C13" s="64">
        <v>-3938</v>
      </c>
      <c r="D13" s="64">
        <v>-4410</v>
      </c>
      <c r="E13" s="64">
        <v>-4270</v>
      </c>
      <c r="F13" s="64">
        <v>-4415</v>
      </c>
      <c r="G13" s="66">
        <v>-17033</v>
      </c>
      <c r="H13" s="64">
        <v>-4371</v>
      </c>
      <c r="I13" s="64">
        <v>-4731</v>
      </c>
      <c r="J13" s="64">
        <v>-4254</v>
      </c>
      <c r="K13" s="64">
        <v>-4750</v>
      </c>
      <c r="L13" s="66">
        <v>-18106</v>
      </c>
    </row>
    <row r="14" spans="1:12" s="57" customFormat="1">
      <c r="B14" s="88" t="s">
        <v>123</v>
      </c>
      <c r="C14" s="64">
        <v>7023</v>
      </c>
      <c r="D14" s="64">
        <v>5624</v>
      </c>
      <c r="E14" s="64">
        <v>5024</v>
      </c>
      <c r="F14" s="64">
        <v>5264</v>
      </c>
      <c r="G14" s="66">
        <v>22935</v>
      </c>
      <c r="H14" s="64">
        <v>4308</v>
      </c>
      <c r="I14" s="64">
        <v>4010</v>
      </c>
      <c r="J14" s="64">
        <v>4751</v>
      </c>
      <c r="K14" s="64">
        <v>5187</v>
      </c>
      <c r="L14" s="66">
        <v>18256</v>
      </c>
    </row>
    <row r="15" spans="1:12" s="57" customFormat="1">
      <c r="B15" s="88" t="s">
        <v>124</v>
      </c>
      <c r="C15" s="64">
        <v>-1956</v>
      </c>
      <c r="D15" s="64">
        <v>-415</v>
      </c>
      <c r="E15" s="64">
        <v>-516</v>
      </c>
      <c r="F15" s="64">
        <v>2765</v>
      </c>
      <c r="G15" s="66">
        <v>-122</v>
      </c>
      <c r="H15" s="64">
        <v>-1745</v>
      </c>
      <c r="I15" s="64">
        <v>-404</v>
      </c>
      <c r="J15" s="64">
        <v>-2185</v>
      </c>
      <c r="K15" s="64">
        <v>604</v>
      </c>
      <c r="L15" s="66">
        <v>-3730</v>
      </c>
    </row>
    <row r="16" spans="1:12" s="57" customFormat="1">
      <c r="B16" s="88" t="s">
        <v>125</v>
      </c>
      <c r="C16" s="64">
        <v>-11</v>
      </c>
      <c r="D16" s="64">
        <v>18</v>
      </c>
      <c r="E16" s="64">
        <v>-15</v>
      </c>
      <c r="F16" s="64">
        <v>-2</v>
      </c>
      <c r="G16" s="66">
        <v>-10</v>
      </c>
      <c r="H16" s="64">
        <v>-3</v>
      </c>
      <c r="I16" s="64">
        <v>-1</v>
      </c>
      <c r="J16" s="64">
        <v>-47</v>
      </c>
      <c r="K16" s="64">
        <v>-27</v>
      </c>
      <c r="L16" s="66">
        <v>-78</v>
      </c>
    </row>
    <row r="17" spans="2:12" s="57" customFormat="1">
      <c r="B17" s="93" t="s">
        <v>126</v>
      </c>
      <c r="C17" s="66">
        <v>13554</v>
      </c>
      <c r="D17" s="66">
        <v>81348</v>
      </c>
      <c r="E17" s="66">
        <v>14748</v>
      </c>
      <c r="F17" s="66">
        <v>14309</v>
      </c>
      <c r="G17" s="66">
        <v>123959</v>
      </c>
      <c r="H17" s="66">
        <v>16835</v>
      </c>
      <c r="I17" s="66">
        <v>20508</v>
      </c>
      <c r="J17" s="66">
        <v>23236</v>
      </c>
      <c r="K17" s="66">
        <v>22443</v>
      </c>
      <c r="L17" s="66">
        <v>83022</v>
      </c>
    </row>
    <row r="18" spans="2:12" s="57" customFormat="1">
      <c r="B18" s="88" t="s">
        <v>127</v>
      </c>
      <c r="C18" s="64">
        <v>-3609</v>
      </c>
      <c r="D18" s="64">
        <v>-43055</v>
      </c>
      <c r="E18" s="64">
        <v>-4051</v>
      </c>
      <c r="F18" s="64">
        <v>-5389</v>
      </c>
      <c r="G18" s="66">
        <v>-56104</v>
      </c>
      <c r="H18" s="64">
        <v>-6329</v>
      </c>
      <c r="I18" s="64">
        <v>-5146</v>
      </c>
      <c r="J18" s="64">
        <v>-4756</v>
      </c>
      <c r="K18" s="64">
        <v>-5000</v>
      </c>
      <c r="L18" s="66">
        <v>-21231</v>
      </c>
    </row>
    <row r="19" spans="2:12" s="57" customFormat="1">
      <c r="B19" s="65" t="s">
        <v>128</v>
      </c>
      <c r="C19" s="147">
        <v>9945</v>
      </c>
      <c r="D19" s="147">
        <v>38293</v>
      </c>
      <c r="E19" s="147">
        <v>10697</v>
      </c>
      <c r="F19" s="147">
        <v>8920</v>
      </c>
      <c r="G19" s="147">
        <v>67855</v>
      </c>
      <c r="H19" s="147">
        <v>10506</v>
      </c>
      <c r="I19" s="147">
        <v>15362</v>
      </c>
      <c r="J19" s="147">
        <v>18480</v>
      </c>
      <c r="K19" s="147">
        <v>17443</v>
      </c>
      <c r="L19" s="147">
        <v>61791</v>
      </c>
    </row>
    <row r="20" spans="2:12" ht="18.95" customHeight="1">
      <c r="B20" s="67" t="s">
        <v>111</v>
      </c>
      <c r="C20" s="148">
        <v>7143</v>
      </c>
      <c r="D20" s="148">
        <v>35292</v>
      </c>
      <c r="E20" s="148">
        <v>8751</v>
      </c>
      <c r="F20" s="148">
        <v>8139</v>
      </c>
      <c r="G20" s="147">
        <v>59325</v>
      </c>
      <c r="H20" s="148">
        <v>8131</v>
      </c>
      <c r="I20" s="148">
        <v>11873</v>
      </c>
      <c r="J20" s="148">
        <v>15157</v>
      </c>
      <c r="K20" s="148">
        <v>14446</v>
      </c>
      <c r="L20" s="147">
        <v>49607</v>
      </c>
    </row>
    <row r="21" spans="2:12">
      <c r="B21" s="88" t="s">
        <v>129</v>
      </c>
      <c r="C21" s="64">
        <v>2802</v>
      </c>
      <c r="D21" s="64">
        <v>3001</v>
      </c>
      <c r="E21" s="64">
        <v>1946</v>
      </c>
      <c r="F21" s="64">
        <v>781</v>
      </c>
      <c r="G21" s="66">
        <v>8530</v>
      </c>
      <c r="H21" s="64">
        <v>2375</v>
      </c>
      <c r="I21" s="64">
        <v>3489</v>
      </c>
      <c r="J21" s="64">
        <v>3323</v>
      </c>
      <c r="K21" s="64">
        <v>2997</v>
      </c>
      <c r="L21" s="66">
        <v>12184</v>
      </c>
    </row>
    <row r="22" spans="2:12">
      <c r="C22" s="152"/>
      <c r="D22" s="152"/>
      <c r="E22" s="152"/>
      <c r="F22" s="152"/>
      <c r="G22" s="154"/>
      <c r="H22" s="152"/>
      <c r="I22" s="152"/>
      <c r="J22" s="152"/>
      <c r="K22"/>
      <c r="L22" s="108"/>
    </row>
    <row r="23" spans="2:12">
      <c r="B23" s="69" t="s">
        <v>130</v>
      </c>
      <c r="C23" s="68"/>
      <c r="D23" s="64"/>
      <c r="E23" s="64"/>
      <c r="F23" s="64"/>
      <c r="G23" s="66"/>
      <c r="H23" s="64"/>
      <c r="I23" s="64"/>
      <c r="J23" s="64"/>
      <c r="K23"/>
      <c r="L23" s="108"/>
    </row>
    <row r="24" spans="2:12">
      <c r="B24" s="142" t="s">
        <v>131</v>
      </c>
      <c r="C24" s="64">
        <v>17470</v>
      </c>
      <c r="D24" s="64">
        <v>14462</v>
      </c>
      <c r="E24" s="64">
        <v>18761</v>
      </c>
      <c r="F24" s="64">
        <v>18039</v>
      </c>
      <c r="G24" s="66">
        <v>68732</v>
      </c>
      <c r="H24" s="64">
        <v>15416</v>
      </c>
      <c r="I24" s="64">
        <v>19663</v>
      </c>
      <c r="J24" s="64">
        <v>17472</v>
      </c>
      <c r="K24" s="59">
        <v>19002.498361481208</v>
      </c>
      <c r="L24" s="156">
        <v>71553.498361481208</v>
      </c>
    </row>
    <row r="25" spans="2:12">
      <c r="B25" s="71" t="s">
        <v>132</v>
      </c>
      <c r="C25" s="147">
        <v>28864</v>
      </c>
      <c r="D25" s="147">
        <v>27488</v>
      </c>
      <c r="E25" s="147">
        <v>31839</v>
      </c>
      <c r="F25" s="147">
        <v>28521</v>
      </c>
      <c r="G25" s="147">
        <v>116712</v>
      </c>
      <c r="H25" s="147">
        <v>31465</v>
      </c>
      <c r="I25" s="147">
        <v>39380</v>
      </c>
      <c r="J25" s="147">
        <v>35776</v>
      </c>
      <c r="K25" s="147">
        <v>39666.498361481208</v>
      </c>
      <c r="L25" s="147">
        <v>146287.49836148121</v>
      </c>
    </row>
    <row r="26" spans="2:12">
      <c r="B26" s="146" t="s">
        <v>133</v>
      </c>
      <c r="C26" s="72">
        <v>0.27002451026250301</v>
      </c>
      <c r="D26" s="72">
        <v>0.23872923234586557</v>
      </c>
      <c r="E26" s="72">
        <v>0.26515265077699496</v>
      </c>
      <c r="F26" s="72">
        <v>0.22687752066247185</v>
      </c>
      <c r="G26" s="155">
        <v>0.24947736979133267</v>
      </c>
      <c r="H26" s="72">
        <v>0.24815843020963138</v>
      </c>
      <c r="I26" s="72">
        <v>0.30275772462731892</v>
      </c>
      <c r="J26" s="72">
        <v>0.28317463332779269</v>
      </c>
      <c r="K26" s="72">
        <v>0.29873175302170613</v>
      </c>
      <c r="L26" s="155">
        <v>0.28351004649629002</v>
      </c>
    </row>
    <row r="29" spans="2:12">
      <c r="E29" s="150"/>
      <c r="F29" s="150"/>
      <c r="G29" s="150"/>
      <c r="H29" s="150"/>
      <c r="I29" s="150"/>
      <c r="J29" s="150"/>
      <c r="K29" s="150"/>
      <c r="L29" s="150"/>
    </row>
    <row r="30" spans="2:12">
      <c r="E30" s="150"/>
      <c r="F30" s="150"/>
      <c r="G30" s="150"/>
      <c r="H30" s="150"/>
      <c r="I30" s="150"/>
      <c r="J30" s="150"/>
      <c r="K30" s="150"/>
      <c r="L30" s="150"/>
    </row>
    <row r="31" spans="2:12">
      <c r="E31" s="151"/>
      <c r="F31" s="151"/>
      <c r="G31" s="151"/>
      <c r="H31" s="151"/>
      <c r="I31" s="151"/>
      <c r="J31" s="151"/>
      <c r="K31" s="151"/>
      <c r="L31" s="151"/>
    </row>
    <row r="32" spans="2:12">
      <c r="E32" s="151"/>
      <c r="F32" s="151"/>
      <c r="G32" s="151"/>
      <c r="H32" s="151"/>
      <c r="I32" s="151"/>
      <c r="J32" s="151"/>
      <c r="K32" s="151"/>
      <c r="L32" s="151"/>
    </row>
    <row r="33" spans="5:12">
      <c r="E33" s="151"/>
      <c r="F33" s="151"/>
      <c r="G33" s="151"/>
      <c r="H33" s="151"/>
      <c r="I33" s="151"/>
      <c r="J33" s="151"/>
      <c r="K33" s="151"/>
      <c r="L33" s="151"/>
    </row>
    <row r="34" spans="5:12">
      <c r="E34" s="151"/>
      <c r="F34" s="151"/>
      <c r="G34" s="151"/>
      <c r="H34" s="151"/>
      <c r="I34" s="151"/>
      <c r="J34" s="151"/>
      <c r="K34" s="151"/>
      <c r="L34" s="151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baseColWidth="10" defaultRowHeight="15"/>
  <cols>
    <col min="1" max="1" width="5.7109375" customWidth="1"/>
    <col min="2" max="2" width="32.28515625" style="52" bestFit="1" customWidth="1"/>
    <col min="3" max="3" width="13.5703125" bestFit="1" customWidth="1"/>
    <col min="5" max="5" width="12.140625" bestFit="1" customWidth="1"/>
    <col min="20" max="20" width="11.5703125" customWidth="1"/>
  </cols>
  <sheetData>
    <row r="2" spans="1:7">
      <c r="B2" s="74" t="s">
        <v>30</v>
      </c>
    </row>
    <row r="4" spans="1:7" ht="38.1" customHeight="1">
      <c r="A4" s="60"/>
      <c r="B4" s="76" t="s">
        <v>134</v>
      </c>
      <c r="C4" s="78" t="s">
        <v>206</v>
      </c>
      <c r="D4" s="77" t="s">
        <v>207</v>
      </c>
      <c r="E4" s="62" t="s">
        <v>208</v>
      </c>
      <c r="F4" s="62" t="s">
        <v>209</v>
      </c>
      <c r="G4" s="62" t="s">
        <v>216</v>
      </c>
    </row>
    <row r="5" spans="1:7" s="79" customFormat="1">
      <c r="B5" s="80"/>
    </row>
    <row r="6" spans="1:7" s="75" customFormat="1" ht="15" customHeight="1">
      <c r="B6" s="81" t="s">
        <v>135</v>
      </c>
      <c r="C6" s="82">
        <v>222062</v>
      </c>
      <c r="D6" s="82">
        <v>221433</v>
      </c>
      <c r="E6" s="82">
        <v>207811</v>
      </c>
      <c r="F6" s="82">
        <v>237434</v>
      </c>
      <c r="G6" s="157">
        <v>241412</v>
      </c>
    </row>
    <row r="7" spans="1:7" s="75" customFormat="1" ht="15" customHeight="1">
      <c r="B7" s="81" t="s">
        <v>136</v>
      </c>
      <c r="C7" s="82">
        <v>182852</v>
      </c>
      <c r="D7" s="82">
        <v>155769</v>
      </c>
      <c r="E7" s="82">
        <v>151793</v>
      </c>
      <c r="F7" s="82">
        <v>147490</v>
      </c>
      <c r="G7" s="157">
        <v>151390</v>
      </c>
    </row>
    <row r="8" spans="1:7" ht="15" customHeight="1">
      <c r="B8" s="83" t="s">
        <v>137</v>
      </c>
      <c r="C8" s="84">
        <v>404914</v>
      </c>
      <c r="D8" s="84">
        <v>377202</v>
      </c>
      <c r="E8" s="84">
        <v>359604</v>
      </c>
      <c r="F8" s="84">
        <v>384924</v>
      </c>
      <c r="G8" s="84">
        <v>392802</v>
      </c>
    </row>
    <row r="9" spans="1:7" s="75" customFormat="1" ht="15" customHeight="1">
      <c r="B9" s="81" t="s">
        <v>138</v>
      </c>
      <c r="C9" s="86">
        <v>490125</v>
      </c>
      <c r="D9" s="86">
        <v>487170</v>
      </c>
      <c r="E9" s="86">
        <v>482555</v>
      </c>
      <c r="F9" s="86">
        <v>471064</v>
      </c>
      <c r="G9" s="86">
        <v>484299</v>
      </c>
    </row>
    <row r="10" spans="1:7" s="75" customFormat="1" ht="15" customHeight="1">
      <c r="B10" s="81" t="s">
        <v>139</v>
      </c>
      <c r="C10" s="86">
        <v>593089</v>
      </c>
      <c r="D10" s="86">
        <v>596463</v>
      </c>
      <c r="E10" s="86">
        <v>574727</v>
      </c>
      <c r="F10" s="86">
        <v>570324</v>
      </c>
      <c r="G10" s="86">
        <v>548136</v>
      </c>
    </row>
    <row r="11" spans="1:7" ht="15" customHeight="1">
      <c r="B11" s="83" t="s">
        <v>140</v>
      </c>
      <c r="C11" s="84">
        <v>1083214</v>
      </c>
      <c r="D11" s="84">
        <v>1083633</v>
      </c>
      <c r="E11" s="84">
        <v>1057282</v>
      </c>
      <c r="F11" s="84">
        <v>1041388</v>
      </c>
      <c r="G11" s="84">
        <v>1032435</v>
      </c>
    </row>
    <row r="12" spans="1:7" ht="15" customHeight="1">
      <c r="B12" s="83" t="s">
        <v>141</v>
      </c>
      <c r="C12" s="84">
        <v>1488128</v>
      </c>
      <c r="D12" s="84">
        <v>1460835</v>
      </c>
      <c r="E12" s="84">
        <v>1416886</v>
      </c>
      <c r="F12" s="84">
        <v>1426312</v>
      </c>
      <c r="G12" s="84">
        <v>1425237</v>
      </c>
    </row>
    <row r="13" spans="1:7" s="87" customFormat="1" ht="15" customHeight="1">
      <c r="B13" s="88"/>
      <c r="C13" s="89"/>
      <c r="D13" s="89"/>
      <c r="E13" s="89"/>
      <c r="F13" s="89"/>
      <c r="G13" s="9"/>
    </row>
    <row r="14" spans="1:7" s="75" customFormat="1" ht="15" customHeight="1">
      <c r="B14" s="81" t="s">
        <v>142</v>
      </c>
      <c r="C14" s="82">
        <v>48184</v>
      </c>
      <c r="D14" s="82">
        <v>50571</v>
      </c>
      <c r="E14" s="82">
        <v>45962</v>
      </c>
      <c r="F14" s="82">
        <v>43599</v>
      </c>
      <c r="G14" s="157">
        <v>37613</v>
      </c>
    </row>
    <row r="15" spans="1:7" s="75" customFormat="1" ht="15" customHeight="1">
      <c r="B15" s="88" t="s">
        <v>143</v>
      </c>
      <c r="C15" s="82">
        <v>5429.3940000000002</v>
      </c>
      <c r="D15" s="82">
        <v>5634.4170000000004</v>
      </c>
      <c r="E15" s="82">
        <v>4513</v>
      </c>
      <c r="F15" s="82">
        <v>6058</v>
      </c>
      <c r="G15" s="157">
        <v>6174</v>
      </c>
    </row>
    <row r="16" spans="1:7" s="75" customFormat="1" ht="15" customHeight="1">
      <c r="B16" s="81" t="s">
        <v>144</v>
      </c>
      <c r="C16" s="91">
        <v>113051.606</v>
      </c>
      <c r="D16" s="91">
        <v>80107.582999999999</v>
      </c>
      <c r="E16" s="91">
        <v>67993</v>
      </c>
      <c r="F16" s="91">
        <v>78684</v>
      </c>
      <c r="G16" s="86">
        <v>86476</v>
      </c>
    </row>
    <row r="17" spans="2:7" ht="15" customHeight="1">
      <c r="B17" s="83" t="s">
        <v>145</v>
      </c>
      <c r="C17" s="92">
        <v>166665</v>
      </c>
      <c r="D17" s="92">
        <v>136313</v>
      </c>
      <c r="E17" s="92">
        <v>118468</v>
      </c>
      <c r="F17" s="92">
        <v>128341</v>
      </c>
      <c r="G17" s="84">
        <v>130263</v>
      </c>
    </row>
    <row r="18" spans="2:7" s="75" customFormat="1" ht="15" customHeight="1">
      <c r="B18" s="81" t="s">
        <v>146</v>
      </c>
      <c r="C18" s="82">
        <v>279786</v>
      </c>
      <c r="D18" s="82">
        <v>274174</v>
      </c>
      <c r="E18" s="82">
        <v>261863</v>
      </c>
      <c r="F18" s="82">
        <v>252511</v>
      </c>
      <c r="G18" s="157">
        <v>252960</v>
      </c>
    </row>
    <row r="19" spans="2:7" s="75" customFormat="1" ht="15" customHeight="1">
      <c r="B19" s="88" t="s">
        <v>143</v>
      </c>
      <c r="C19" s="82">
        <v>36034.091</v>
      </c>
      <c r="D19" s="82">
        <v>37544.983999999997</v>
      </c>
      <c r="E19" s="82">
        <v>38640</v>
      </c>
      <c r="F19" s="82">
        <v>38158</v>
      </c>
      <c r="G19" s="157">
        <v>37368</v>
      </c>
    </row>
    <row r="20" spans="2:7" s="75" customFormat="1" ht="15" customHeight="1">
      <c r="B20" s="81" t="s">
        <v>147</v>
      </c>
      <c r="C20" s="91">
        <v>91125.909</v>
      </c>
      <c r="D20" s="91">
        <v>89951.016000000003</v>
      </c>
      <c r="E20" s="91">
        <v>82617</v>
      </c>
      <c r="F20" s="91">
        <v>82226</v>
      </c>
      <c r="G20" s="86">
        <v>84279</v>
      </c>
    </row>
    <row r="21" spans="2:7" s="75" customFormat="1" ht="15" customHeight="1">
      <c r="B21" s="83" t="s">
        <v>148</v>
      </c>
      <c r="C21" s="92">
        <v>406946</v>
      </c>
      <c r="D21" s="92">
        <v>401670</v>
      </c>
      <c r="E21" s="92">
        <v>383120</v>
      </c>
      <c r="F21" s="92">
        <v>372895</v>
      </c>
      <c r="G21" s="84">
        <v>374607</v>
      </c>
    </row>
    <row r="22" spans="2:7" ht="15" customHeight="1">
      <c r="B22" s="83" t="s">
        <v>149</v>
      </c>
      <c r="C22" s="84">
        <v>573611</v>
      </c>
      <c r="D22" s="84">
        <v>537983</v>
      </c>
      <c r="E22" s="84">
        <v>501588</v>
      </c>
      <c r="F22" s="84">
        <v>501236</v>
      </c>
      <c r="G22" s="84">
        <v>504870</v>
      </c>
    </row>
    <row r="23" spans="2:7" s="87" customFormat="1">
      <c r="B23" s="93"/>
      <c r="G23" s="12"/>
    </row>
    <row r="24" spans="2:7" s="75" customFormat="1" ht="20.100000000000001" customHeight="1">
      <c r="B24" s="81" t="s">
        <v>150</v>
      </c>
      <c r="C24" s="91">
        <v>762328</v>
      </c>
      <c r="D24" s="91">
        <v>771319</v>
      </c>
      <c r="E24" s="91">
        <v>761512</v>
      </c>
      <c r="F24" s="91">
        <v>772943</v>
      </c>
      <c r="G24" s="86">
        <v>772406</v>
      </c>
    </row>
    <row r="25" spans="2:7" s="75" customFormat="1" ht="20.100000000000001" customHeight="1">
      <c r="B25" s="81" t="s">
        <v>151</v>
      </c>
      <c r="C25" s="91">
        <v>152189</v>
      </c>
      <c r="D25" s="91">
        <v>151533</v>
      </c>
      <c r="E25" s="91">
        <v>153786</v>
      </c>
      <c r="F25" s="91">
        <v>152133</v>
      </c>
      <c r="G25" s="86">
        <v>147961</v>
      </c>
    </row>
    <row r="26" spans="2:7">
      <c r="B26" s="83" t="s">
        <v>152</v>
      </c>
      <c r="C26" s="84">
        <v>914517</v>
      </c>
      <c r="D26" s="84">
        <v>922852</v>
      </c>
      <c r="E26" s="84">
        <v>915298</v>
      </c>
      <c r="F26" s="84">
        <v>925076</v>
      </c>
      <c r="G26" s="84">
        <v>920367</v>
      </c>
    </row>
    <row r="27" spans="2:7">
      <c r="B27" s="83" t="s">
        <v>153</v>
      </c>
      <c r="C27" s="84">
        <v>1488128</v>
      </c>
      <c r="D27" s="84">
        <v>1460835</v>
      </c>
      <c r="E27" s="84">
        <v>1416886</v>
      </c>
      <c r="F27" s="84">
        <v>1426312</v>
      </c>
      <c r="G27" s="84">
        <v>1425237</v>
      </c>
    </row>
    <row r="30" spans="2:7">
      <c r="B30" s="52" t="s">
        <v>154</v>
      </c>
    </row>
    <row r="34" spans="3:5">
      <c r="E34" s="91"/>
    </row>
    <row r="36" spans="3:5">
      <c r="C36" s="94"/>
    </row>
    <row r="37" spans="3:5">
      <c r="C37" s="95"/>
    </row>
    <row r="38" spans="3:5">
      <c r="C38" s="85"/>
    </row>
    <row r="39" spans="3:5">
      <c r="C39" s="58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zoomScale="110" zoomScaleNormal="110" workbookViewId="0">
      <selection activeCell="O20" sqref="O20"/>
    </sheetView>
  </sheetViews>
  <sheetFormatPr baseColWidth="10" defaultRowHeight="15"/>
  <cols>
    <col min="1" max="1" width="5.7109375" customWidth="1"/>
    <col min="2" max="2" width="40" customWidth="1"/>
    <col min="3" max="7" width="13.5703125" customWidth="1"/>
  </cols>
  <sheetData>
    <row r="1" spans="2:13">
      <c r="B1" s="53" t="s">
        <v>30</v>
      </c>
      <c r="C1" s="53"/>
      <c r="D1" s="53"/>
      <c r="E1" s="53"/>
      <c r="F1" s="53"/>
      <c r="G1" s="53"/>
    </row>
    <row r="2" spans="2:13">
      <c r="H2" s="111"/>
      <c r="I2" s="111"/>
    </row>
    <row r="3" spans="2:13">
      <c r="B3" s="97" t="s">
        <v>186</v>
      </c>
      <c r="C3" s="158" t="s">
        <v>213</v>
      </c>
      <c r="D3" s="158" t="s">
        <v>214</v>
      </c>
      <c r="E3" s="158" t="s">
        <v>204</v>
      </c>
      <c r="F3" s="158" t="s">
        <v>155</v>
      </c>
      <c r="G3" s="158">
        <v>2017</v>
      </c>
      <c r="H3" s="129" t="s">
        <v>113</v>
      </c>
      <c r="I3" s="129" t="s">
        <v>114</v>
      </c>
      <c r="J3" s="129" t="s">
        <v>205</v>
      </c>
      <c r="K3" s="129" t="s">
        <v>215</v>
      </c>
      <c r="L3" s="129">
        <v>2018</v>
      </c>
    </row>
    <row r="4" spans="2:13" ht="7.5" customHeight="1">
      <c r="C4" s="172"/>
      <c r="D4" s="172"/>
      <c r="E4" s="172"/>
      <c r="F4" s="172"/>
      <c r="G4" s="172"/>
      <c r="H4" s="111"/>
      <c r="I4" s="111"/>
      <c r="J4" s="172"/>
      <c r="K4" s="172"/>
      <c r="L4" s="172"/>
    </row>
    <row r="5" spans="2:13">
      <c r="B5" s="105" t="s">
        <v>158</v>
      </c>
      <c r="C5" s="160">
        <v>44493</v>
      </c>
      <c r="D5" s="160">
        <v>44574</v>
      </c>
      <c r="E5" s="160">
        <v>46219</v>
      </c>
      <c r="F5" s="160">
        <v>47062</v>
      </c>
      <c r="G5" s="160">
        <v>182348</v>
      </c>
      <c r="H5" s="114">
        <v>47948</v>
      </c>
      <c r="I5" s="114">
        <v>47945</v>
      </c>
      <c r="J5" s="114">
        <v>45045</v>
      </c>
      <c r="K5" s="114">
        <v>47908</v>
      </c>
      <c r="L5" s="114">
        <v>188846</v>
      </c>
    </row>
    <row r="6" spans="2:13">
      <c r="B6" s="51" t="s">
        <v>116</v>
      </c>
      <c r="C6" s="163">
        <v>-31230</v>
      </c>
      <c r="D6" s="163">
        <v>-32805</v>
      </c>
      <c r="E6" s="163">
        <v>-32821</v>
      </c>
      <c r="F6" s="163">
        <v>-34710</v>
      </c>
      <c r="G6" s="163">
        <v>-131566</v>
      </c>
      <c r="H6" s="111">
        <v>-32866</v>
      </c>
      <c r="I6" s="111">
        <v>-33149</v>
      </c>
      <c r="J6" s="111">
        <v>-31670</v>
      </c>
      <c r="K6" s="111">
        <v>-31408</v>
      </c>
      <c r="L6" s="111">
        <v>-129093</v>
      </c>
    </row>
    <row r="7" spans="2:13">
      <c r="B7" s="117" t="s">
        <v>159</v>
      </c>
      <c r="C7" s="159">
        <f>+C5+C6</f>
        <v>13263</v>
      </c>
      <c r="D7" s="159">
        <f t="shared" ref="D7:L7" si="0">+D5+D6</f>
        <v>11769</v>
      </c>
      <c r="E7" s="159">
        <f t="shared" si="0"/>
        <v>13398</v>
      </c>
      <c r="F7" s="159">
        <f t="shared" si="0"/>
        <v>12352</v>
      </c>
      <c r="G7" s="159">
        <f t="shared" si="0"/>
        <v>50782</v>
      </c>
      <c r="H7" s="159">
        <f t="shared" si="0"/>
        <v>15082</v>
      </c>
      <c r="I7" s="159">
        <f t="shared" si="0"/>
        <v>14796</v>
      </c>
      <c r="J7" s="159">
        <f t="shared" si="0"/>
        <v>13375</v>
      </c>
      <c r="K7" s="159">
        <f t="shared" si="0"/>
        <v>16500</v>
      </c>
      <c r="L7" s="159">
        <f t="shared" si="0"/>
        <v>59753</v>
      </c>
    </row>
    <row r="8" spans="2:13">
      <c r="B8" s="51" t="s">
        <v>118</v>
      </c>
      <c r="C8" s="163">
        <v>-5237</v>
      </c>
      <c r="D8" s="163">
        <v>-5357</v>
      </c>
      <c r="E8" s="163">
        <v>-5838</v>
      </c>
      <c r="F8" s="163">
        <v>-6571</v>
      </c>
      <c r="G8" s="163">
        <v>-23003</v>
      </c>
      <c r="H8" s="111">
        <v>-5076</v>
      </c>
      <c r="I8" s="111">
        <v>-5695</v>
      </c>
      <c r="J8" s="111">
        <v>-5989</v>
      </c>
      <c r="K8" s="111">
        <v>-7047</v>
      </c>
      <c r="L8" s="111">
        <v>-23807</v>
      </c>
    </row>
    <row r="9" spans="2:13">
      <c r="B9" s="105" t="s">
        <v>160</v>
      </c>
      <c r="C9" s="160">
        <f>+C7+C8</f>
        <v>8026</v>
      </c>
      <c r="D9" s="160">
        <f t="shared" ref="D9:L9" si="1">+D7+D8</f>
        <v>6412</v>
      </c>
      <c r="E9" s="160">
        <f t="shared" si="1"/>
        <v>7560</v>
      </c>
      <c r="F9" s="160">
        <f t="shared" si="1"/>
        <v>5781</v>
      </c>
      <c r="G9" s="160">
        <f t="shared" si="1"/>
        <v>27779</v>
      </c>
      <c r="H9" s="160">
        <f t="shared" si="1"/>
        <v>10006</v>
      </c>
      <c r="I9" s="160">
        <f t="shared" si="1"/>
        <v>9101</v>
      </c>
      <c r="J9" s="160">
        <f t="shared" si="1"/>
        <v>7386</v>
      </c>
      <c r="K9" s="160">
        <f t="shared" si="1"/>
        <v>9453</v>
      </c>
      <c r="L9" s="160">
        <f t="shared" si="1"/>
        <v>35946</v>
      </c>
    </row>
    <row r="10" spans="2:13">
      <c r="B10" s="51" t="s">
        <v>132</v>
      </c>
      <c r="C10" s="163">
        <v>16382</v>
      </c>
      <c r="D10" s="163">
        <v>14393</v>
      </c>
      <c r="E10" s="163">
        <v>15815</v>
      </c>
      <c r="F10" s="163">
        <v>13949.589144382204</v>
      </c>
      <c r="G10" s="163">
        <v>60539.589144382204</v>
      </c>
      <c r="H10" s="111">
        <v>17836</v>
      </c>
      <c r="I10" s="111">
        <v>17608</v>
      </c>
      <c r="J10" s="111">
        <v>14993</v>
      </c>
      <c r="K10" s="111">
        <v>17417.130147535703</v>
      </c>
      <c r="L10" s="111">
        <v>67854.130147535703</v>
      </c>
    </row>
    <row r="11" spans="2:13">
      <c r="B11" s="51" t="s">
        <v>161</v>
      </c>
      <c r="C11" s="163">
        <v>8356</v>
      </c>
      <c r="D11" s="163">
        <v>7981</v>
      </c>
      <c r="E11" s="163">
        <v>8255</v>
      </c>
      <c r="F11" s="163">
        <v>8168.5891443822002</v>
      </c>
      <c r="G11" s="163">
        <v>32760.5891443822</v>
      </c>
      <c r="H11" s="111">
        <v>7830</v>
      </c>
      <c r="I11" s="111">
        <v>8507</v>
      </c>
      <c r="J11" s="111">
        <v>7607</v>
      </c>
      <c r="K11" s="111">
        <v>7964.1301475356995</v>
      </c>
      <c r="L11" s="111">
        <v>31908.1301475357</v>
      </c>
    </row>
    <row r="12" spans="2:13">
      <c r="B12" s="51" t="s">
        <v>162</v>
      </c>
      <c r="C12" s="161">
        <f>+C10/C5</f>
        <v>0.36819274942125729</v>
      </c>
      <c r="D12" s="161">
        <f t="shared" ref="D12:L12" si="2">+D10/D5</f>
        <v>0.32290124287701349</v>
      </c>
      <c r="E12" s="161">
        <f t="shared" si="2"/>
        <v>0.3421752958739912</v>
      </c>
      <c r="F12" s="161">
        <f t="shared" si="2"/>
        <v>0.29640876172670527</v>
      </c>
      <c r="G12" s="161">
        <f t="shared" si="2"/>
        <v>0.3320002914448319</v>
      </c>
      <c r="H12" s="161">
        <f t="shared" si="2"/>
        <v>0.37198631851172104</v>
      </c>
      <c r="I12" s="161">
        <f t="shared" si="2"/>
        <v>0.36725414537490875</v>
      </c>
      <c r="J12" s="161">
        <f t="shared" si="2"/>
        <v>0.33284493284493283</v>
      </c>
      <c r="K12" s="161">
        <f t="shared" si="2"/>
        <v>0.36355368931150756</v>
      </c>
      <c r="L12" s="161">
        <f t="shared" si="2"/>
        <v>0.35930933219414601</v>
      </c>
      <c r="M12" s="161"/>
    </row>
    <row r="13" spans="2:13">
      <c r="B13" s="105" t="s">
        <v>185</v>
      </c>
      <c r="C13" s="160">
        <v>5941</v>
      </c>
      <c r="D13" s="160">
        <v>4942</v>
      </c>
      <c r="E13" s="160">
        <v>9190</v>
      </c>
      <c r="F13" s="160">
        <v>5396</v>
      </c>
      <c r="G13" s="160">
        <v>25468</v>
      </c>
      <c r="H13" s="160">
        <v>5424</v>
      </c>
      <c r="I13" s="107">
        <v>6706</v>
      </c>
      <c r="J13" s="107">
        <v>4718</v>
      </c>
      <c r="K13" s="107">
        <v>5341</v>
      </c>
      <c r="L13" s="107">
        <v>22189</v>
      </c>
    </row>
    <row r="14" spans="2:13">
      <c r="B14" s="105" t="s">
        <v>111</v>
      </c>
      <c r="C14" s="160">
        <v>6398</v>
      </c>
      <c r="D14" s="160">
        <v>5106</v>
      </c>
      <c r="E14" s="160">
        <v>9190</v>
      </c>
      <c r="F14" s="160">
        <v>5396</v>
      </c>
      <c r="G14" s="160">
        <v>26090</v>
      </c>
      <c r="H14" s="107">
        <v>5424</v>
      </c>
      <c r="I14" s="107">
        <v>6706</v>
      </c>
      <c r="J14" s="107">
        <v>4718</v>
      </c>
      <c r="K14" s="107">
        <v>5341</v>
      </c>
      <c r="L14" s="107">
        <v>22189</v>
      </c>
    </row>
    <row r="15" spans="2:13">
      <c r="B15" s="51" t="s">
        <v>190</v>
      </c>
      <c r="C15" s="163">
        <v>1612</v>
      </c>
      <c r="D15" s="163">
        <v>1090</v>
      </c>
      <c r="E15" s="163">
        <v>1526</v>
      </c>
      <c r="F15" s="163">
        <v>561</v>
      </c>
      <c r="G15" s="163">
        <v>4789</v>
      </c>
      <c r="H15" s="102">
        <v>1704</v>
      </c>
      <c r="I15" s="102">
        <v>1761</v>
      </c>
      <c r="J15" s="102">
        <v>1615</v>
      </c>
      <c r="K15" s="111">
        <v>1476</v>
      </c>
      <c r="L15" s="111">
        <v>6556</v>
      </c>
    </row>
    <row r="16" spans="2:13">
      <c r="B16" s="109" t="s">
        <v>187</v>
      </c>
      <c r="C16" s="109"/>
      <c r="D16" s="109"/>
      <c r="E16" s="109"/>
      <c r="F16" s="109"/>
      <c r="G16" s="109"/>
      <c r="J16" s="59"/>
    </row>
    <row r="17" spans="2:14">
      <c r="B17" s="109" t="s">
        <v>188</v>
      </c>
      <c r="C17" s="109"/>
      <c r="D17" s="109"/>
      <c r="E17" s="109"/>
      <c r="F17" s="109"/>
      <c r="G17" s="109"/>
      <c r="H17" s="111"/>
      <c r="I17" s="111"/>
      <c r="J17" s="59"/>
    </row>
    <row r="18" spans="2:14">
      <c r="B18" s="109"/>
      <c r="C18" s="109"/>
      <c r="D18" s="109"/>
      <c r="E18" s="109"/>
      <c r="F18" s="109"/>
      <c r="G18" s="109"/>
      <c r="H18" s="111"/>
      <c r="I18" s="111"/>
    </row>
    <row r="19" spans="2:14">
      <c r="B19" s="109"/>
      <c r="C19" s="109"/>
      <c r="D19" s="109"/>
      <c r="E19" s="109"/>
      <c r="F19" s="109"/>
      <c r="G19" s="109"/>
      <c r="H19" s="111"/>
      <c r="I19" s="111"/>
    </row>
    <row r="20" spans="2:14">
      <c r="B20" s="97" t="s">
        <v>163</v>
      </c>
      <c r="C20" s="158" t="s">
        <v>213</v>
      </c>
      <c r="D20" s="158" t="s">
        <v>214</v>
      </c>
      <c r="E20" s="158" t="s">
        <v>204</v>
      </c>
      <c r="F20" s="158" t="s">
        <v>155</v>
      </c>
      <c r="G20" s="158">
        <v>2017</v>
      </c>
      <c r="H20" s="129" t="s">
        <v>113</v>
      </c>
      <c r="I20" s="129" t="s">
        <v>114</v>
      </c>
      <c r="J20" s="129" t="s">
        <v>205</v>
      </c>
      <c r="K20" s="129" t="s">
        <v>215</v>
      </c>
      <c r="L20" s="129">
        <v>2018</v>
      </c>
    </row>
    <row r="21" spans="2:14" ht="6.75" customHeight="1">
      <c r="H21" s="111"/>
      <c r="I21" s="111"/>
    </row>
    <row r="22" spans="2:14">
      <c r="B22" s="105" t="s">
        <v>158</v>
      </c>
      <c r="C22" s="160">
        <v>35351.323156602855</v>
      </c>
      <c r="D22" s="160">
        <v>39591.894040815212</v>
      </c>
      <c r="E22" s="160">
        <v>45321.051523351016</v>
      </c>
      <c r="F22" s="160">
        <v>44227.535379668894</v>
      </c>
      <c r="G22" s="160">
        <f>SUM(C22:F22)</f>
        <v>164491.80410043799</v>
      </c>
      <c r="H22" s="107">
        <v>39369</v>
      </c>
      <c r="I22" s="107">
        <v>35035.393310543805</v>
      </c>
      <c r="J22" s="107">
        <v>34168.556568878586</v>
      </c>
      <c r="K22" s="107">
        <v>33276.266928895311</v>
      </c>
      <c r="L22" s="107">
        <f>SUM(H22:K22)</f>
        <v>141849.21680831769</v>
      </c>
      <c r="M22" s="59"/>
      <c r="N22" s="59"/>
    </row>
    <row r="23" spans="2:14">
      <c r="B23" s="51" t="s">
        <v>116</v>
      </c>
      <c r="C23" s="163">
        <v>-23131.527837608999</v>
      </c>
      <c r="D23" s="163">
        <v>-24712.749280419404</v>
      </c>
      <c r="E23" s="163">
        <v>-26711.364084796398</v>
      </c>
      <c r="F23" s="163">
        <v>-24165.052296170099</v>
      </c>
      <c r="G23" s="163">
        <f>SUM(C23:F23)</f>
        <v>-98720.693498994893</v>
      </c>
      <c r="H23" s="102">
        <v>-25117</v>
      </c>
      <c r="I23" s="102">
        <v>-24126.504814604305</v>
      </c>
      <c r="J23" s="102">
        <v>-22978.779821114698</v>
      </c>
      <c r="K23" s="102">
        <v>-22182.267829775901</v>
      </c>
      <c r="L23" s="102">
        <f t="shared" ref="L23:L30" si="3">SUM(H23:K23)</f>
        <v>-94404.552465494897</v>
      </c>
      <c r="M23" s="59"/>
      <c r="N23" s="59"/>
    </row>
    <row r="24" spans="2:14">
      <c r="B24" s="117" t="s">
        <v>159</v>
      </c>
      <c r="C24" s="115">
        <f>+C22+C23</f>
        <v>12219.795318993856</v>
      </c>
      <c r="D24" s="115">
        <f t="shared" ref="D24:L24" si="4">+D22+D23</f>
        <v>14879.144760395808</v>
      </c>
      <c r="E24" s="115">
        <f t="shared" si="4"/>
        <v>18609.687438554618</v>
      </c>
      <c r="F24" s="115">
        <f t="shared" si="4"/>
        <v>20062.483083498795</v>
      </c>
      <c r="G24" s="115">
        <f t="shared" ref="G24:G30" si="5">SUM(C24:F24)</f>
        <v>65771.11060144307</v>
      </c>
      <c r="H24" s="115">
        <f t="shared" si="4"/>
        <v>14252</v>
      </c>
      <c r="I24" s="115">
        <f t="shared" si="4"/>
        <v>10908.8884959395</v>
      </c>
      <c r="J24" s="115">
        <f t="shared" si="4"/>
        <v>11189.776747763888</v>
      </c>
      <c r="K24" s="115">
        <f t="shared" si="4"/>
        <v>11093.99909911941</v>
      </c>
      <c r="L24" s="115">
        <f t="shared" si="3"/>
        <v>47444.664342822798</v>
      </c>
    </row>
    <row r="25" spans="2:14">
      <c r="B25" s="51" t="s">
        <v>118</v>
      </c>
      <c r="C25" s="163">
        <v>-4213.4921635835999</v>
      </c>
      <c r="D25" s="163">
        <v>-4339.8694689082004</v>
      </c>
      <c r="E25" s="163">
        <v>-3221.4912130363136</v>
      </c>
      <c r="F25" s="163">
        <v>-4679.424290385401</v>
      </c>
      <c r="G25" s="163">
        <f t="shared" si="5"/>
        <v>-16454.277135913515</v>
      </c>
      <c r="H25" s="163">
        <v>-5400.8321405536999</v>
      </c>
      <c r="I25" s="163">
        <v>-4519.0080310182966</v>
      </c>
      <c r="J25" s="163">
        <v>-4062.266022475289</v>
      </c>
      <c r="K25" s="163">
        <v>-4822.5833058127018</v>
      </c>
      <c r="L25" s="163">
        <f t="shared" si="3"/>
        <v>-18804.689499859986</v>
      </c>
    </row>
    <row r="26" spans="2:14">
      <c r="B26" s="117" t="s">
        <v>160</v>
      </c>
      <c r="C26" s="159">
        <f>+C24+C25</f>
        <v>8006.3031554102563</v>
      </c>
      <c r="D26" s="159">
        <f t="shared" ref="D26:L26" si="6">+D24+D25</f>
        <v>10539.275291487607</v>
      </c>
      <c r="E26" s="159">
        <f t="shared" si="6"/>
        <v>15388.196225518304</v>
      </c>
      <c r="F26" s="159">
        <f t="shared" si="6"/>
        <v>15383.058793113394</v>
      </c>
      <c r="G26" s="159">
        <f t="shared" si="5"/>
        <v>49316.833465529562</v>
      </c>
      <c r="H26" s="159">
        <f t="shared" si="6"/>
        <v>8851.167859446301</v>
      </c>
      <c r="I26" s="159">
        <f t="shared" si="6"/>
        <v>6389.8804649212034</v>
      </c>
      <c r="J26" s="159">
        <f t="shared" si="6"/>
        <v>7127.5107252885991</v>
      </c>
      <c r="K26" s="159">
        <f t="shared" si="6"/>
        <v>6271.4157933067081</v>
      </c>
      <c r="L26" s="159">
        <f t="shared" si="3"/>
        <v>28639.974842962813</v>
      </c>
      <c r="M26" s="59"/>
    </row>
    <row r="27" spans="2:14">
      <c r="B27" s="105" t="s">
        <v>132</v>
      </c>
      <c r="C27" s="160">
        <f>+C26+C28</f>
        <v>13859.303155410256</v>
      </c>
      <c r="D27" s="160">
        <f>+D26+D28</f>
        <v>16310.007590960806</v>
      </c>
      <c r="E27" s="160">
        <f t="shared" ref="E27:L27" si="7">+E26+E28</f>
        <v>20571.380771494609</v>
      </c>
      <c r="F27" s="160">
        <f t="shared" si="7"/>
        <v>21331.058793113392</v>
      </c>
      <c r="G27" s="160">
        <f t="shared" si="5"/>
        <v>72071.750310979056</v>
      </c>
      <c r="H27" s="160">
        <f t="shared" si="7"/>
        <v>15028.167859446301</v>
      </c>
      <c r="I27" s="160">
        <f t="shared" si="7"/>
        <v>12212.340767212803</v>
      </c>
      <c r="J27" s="160">
        <f t="shared" si="7"/>
        <v>11931.9367317164</v>
      </c>
      <c r="K27" s="160">
        <f t="shared" si="7"/>
        <v>11929.466028159299</v>
      </c>
      <c r="L27" s="160">
        <f t="shared" si="3"/>
        <v>51101.911386534804</v>
      </c>
      <c r="M27" s="59"/>
    </row>
    <row r="28" spans="2:14">
      <c r="B28" s="51" t="s">
        <v>161</v>
      </c>
      <c r="C28" s="163">
        <v>5853</v>
      </c>
      <c r="D28" s="163">
        <v>5770.7322994731985</v>
      </c>
      <c r="E28" s="163">
        <v>5183.1845459763044</v>
      </c>
      <c r="F28" s="163">
        <v>5948</v>
      </c>
      <c r="G28" s="163">
        <f t="shared" si="5"/>
        <v>22754.916845449501</v>
      </c>
      <c r="H28" s="163">
        <v>6177</v>
      </c>
      <c r="I28" s="163">
        <v>5822.4603022915999</v>
      </c>
      <c r="J28" s="163">
        <v>4804.4260064277996</v>
      </c>
      <c r="K28" s="163">
        <v>5658.0502348525897</v>
      </c>
      <c r="L28" s="163">
        <f t="shared" si="3"/>
        <v>22461.936543571988</v>
      </c>
    </row>
    <row r="29" spans="2:14">
      <c r="B29" s="51" t="s">
        <v>162</v>
      </c>
      <c r="C29" s="161">
        <f>+C27/C22</f>
        <v>0.39204482089722409</v>
      </c>
      <c r="D29" s="161">
        <f t="shared" ref="D29:L29" si="8">+D27/D22</f>
        <v>0.41195320370747729</v>
      </c>
      <c r="E29" s="161">
        <f t="shared" si="8"/>
        <v>0.45390343074664768</v>
      </c>
      <c r="F29" s="161">
        <f t="shared" si="8"/>
        <v>0.48230267886279593</v>
      </c>
      <c r="G29" s="161">
        <f t="shared" si="8"/>
        <v>0.43814797159724961</v>
      </c>
      <c r="H29" s="161">
        <f t="shared" si="8"/>
        <v>0.38172592292022406</v>
      </c>
      <c r="I29" s="161">
        <f t="shared" si="8"/>
        <v>0.34857153333390817</v>
      </c>
      <c r="J29" s="161">
        <f t="shared" si="8"/>
        <v>0.34920810036746619</v>
      </c>
      <c r="K29" s="161">
        <f t="shared" si="8"/>
        <v>0.3584977261316652</v>
      </c>
      <c r="L29" s="161">
        <f t="shared" si="8"/>
        <v>0.36025515358036375</v>
      </c>
      <c r="N29" s="59"/>
    </row>
    <row r="30" spans="2:14">
      <c r="B30" s="105" t="s">
        <v>189</v>
      </c>
      <c r="C30" s="160">
        <v>2056.6698190030979</v>
      </c>
      <c r="D30" s="160">
        <v>2181.3301809969021</v>
      </c>
      <c r="E30" s="160">
        <v>4188</v>
      </c>
      <c r="F30" s="160">
        <v>4047</v>
      </c>
      <c r="G30" s="160">
        <f t="shared" si="5"/>
        <v>12473</v>
      </c>
      <c r="H30" s="107">
        <v>2244</v>
      </c>
      <c r="I30" s="107">
        <v>1744</v>
      </c>
      <c r="J30" s="107">
        <v>1900</v>
      </c>
      <c r="K30" s="107">
        <v>1612</v>
      </c>
      <c r="L30" s="107">
        <f t="shared" si="3"/>
        <v>7500</v>
      </c>
    </row>
    <row r="31" spans="2:14">
      <c r="B31" s="52" t="s">
        <v>184</v>
      </c>
      <c r="C31" s="52"/>
      <c r="D31" s="52"/>
      <c r="E31" s="52"/>
      <c r="F31" s="52"/>
      <c r="G31" s="52"/>
      <c r="J31" s="59"/>
    </row>
    <row r="32" spans="2:14">
      <c r="G32" s="59"/>
      <c r="I32" s="59"/>
    </row>
    <row r="33" spans="5:12">
      <c r="H33" s="70"/>
      <c r="I33" s="70"/>
    </row>
    <row r="35" spans="5:12">
      <c r="H35" s="59"/>
      <c r="I35" s="59"/>
      <c r="J35" s="59"/>
      <c r="K35" s="59"/>
      <c r="L35" s="59"/>
    </row>
    <row r="36" spans="5:12">
      <c r="E36" s="163"/>
    </row>
    <row r="37" spans="5:12">
      <c r="E37" s="59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zoomScaleNormal="100" workbookViewId="0">
      <selection activeCell="R34" sqref="R34"/>
    </sheetView>
  </sheetViews>
  <sheetFormatPr baseColWidth="10" defaultRowHeight="15"/>
  <cols>
    <col min="1" max="1" width="5.7109375" customWidth="1"/>
    <col min="2" max="2" width="26" customWidth="1"/>
    <col min="3" max="3" width="8" bestFit="1" customWidth="1"/>
    <col min="4" max="4" width="11.42578125" customWidth="1"/>
    <col min="5" max="5" width="10.85546875" customWidth="1"/>
    <col min="9" max="9" width="10.42578125" customWidth="1"/>
    <col min="11" max="11" width="9.140625" customWidth="1"/>
    <col min="12" max="12" width="11.140625" customWidth="1"/>
    <col min="13" max="13" width="9.140625" customWidth="1"/>
  </cols>
  <sheetData>
    <row r="1" spans="2:13">
      <c r="B1" s="53" t="s">
        <v>30</v>
      </c>
      <c r="C1" s="116"/>
      <c r="D1" s="129" t="s">
        <v>213</v>
      </c>
      <c r="E1" s="129" t="s">
        <v>214</v>
      </c>
      <c r="F1" s="129" t="s">
        <v>204</v>
      </c>
      <c r="G1" s="129" t="s">
        <v>155</v>
      </c>
      <c r="H1" s="129">
        <v>2017</v>
      </c>
      <c r="I1" s="129" t="s">
        <v>113</v>
      </c>
      <c r="J1" s="129" t="s">
        <v>114</v>
      </c>
      <c r="K1" s="129" t="s">
        <v>205</v>
      </c>
      <c r="L1" s="129" t="s">
        <v>215</v>
      </c>
      <c r="M1" s="129">
        <v>2018</v>
      </c>
    </row>
    <row r="2" spans="2:13">
      <c r="B2" s="97" t="s">
        <v>164</v>
      </c>
      <c r="C2" s="97"/>
      <c r="D2" s="97"/>
      <c r="E2" s="97"/>
    </row>
    <row r="3" spans="2:13" ht="6.95" customHeight="1">
      <c r="B3" s="99"/>
      <c r="C3" s="99"/>
      <c r="D3" s="99"/>
      <c r="E3" s="99"/>
    </row>
    <row r="4" spans="2:13">
      <c r="B4" s="100" t="s">
        <v>64</v>
      </c>
      <c r="C4" s="101" t="s">
        <v>43</v>
      </c>
      <c r="D4" s="102">
        <v>10401.524949000001</v>
      </c>
      <c r="E4" s="102">
        <v>11603</v>
      </c>
      <c r="F4" s="102">
        <v>12110</v>
      </c>
      <c r="G4" s="102">
        <v>11012</v>
      </c>
      <c r="H4" s="102">
        <f>SUM(D4:G4)</f>
        <v>45126.524948999999</v>
      </c>
      <c r="I4" s="102">
        <v>9712.3277701000006</v>
      </c>
      <c r="J4" s="102">
        <v>12360.349940000002</v>
      </c>
      <c r="K4" s="102">
        <v>11275.757659999999</v>
      </c>
      <c r="L4" s="102">
        <v>10483.719800000001</v>
      </c>
      <c r="M4" s="102">
        <v>43832</v>
      </c>
    </row>
    <row r="5" spans="2:13">
      <c r="B5" s="100" t="s">
        <v>81</v>
      </c>
      <c r="C5" s="101" t="s">
        <v>43</v>
      </c>
      <c r="D5" s="102">
        <v>10298.051879999999</v>
      </c>
      <c r="E5" s="102">
        <v>14860.601650000001</v>
      </c>
      <c r="F5" s="102">
        <v>20905.121450000002</v>
      </c>
      <c r="G5" s="102">
        <v>25368.712481355</v>
      </c>
      <c r="H5" s="102">
        <f t="shared" ref="H5:H12" si="0">SUM(D5:G5)</f>
        <v>71432.487461355006</v>
      </c>
      <c r="I5" s="102">
        <v>24563.917030000001</v>
      </c>
      <c r="J5" s="102">
        <v>23381.66778</v>
      </c>
      <c r="K5" s="102">
        <v>25084.024040000004</v>
      </c>
      <c r="L5" s="102">
        <v>26581.412319999999</v>
      </c>
      <c r="M5" s="102">
        <v>99611</v>
      </c>
    </row>
    <row r="6" spans="2:13">
      <c r="B6" s="100" t="s">
        <v>92</v>
      </c>
      <c r="C6" s="101" t="s">
        <v>43</v>
      </c>
      <c r="D6" s="102">
        <v>9544.8462100000015</v>
      </c>
      <c r="E6" s="102">
        <v>7482.3856500000002</v>
      </c>
      <c r="F6" s="102">
        <v>7481.5272300000006</v>
      </c>
      <c r="G6" s="102">
        <v>8530.4939300000005</v>
      </c>
      <c r="H6" s="102">
        <f t="shared" si="0"/>
        <v>33039.253020000004</v>
      </c>
      <c r="I6" s="102">
        <v>11170.045599999999</v>
      </c>
      <c r="J6" s="102">
        <v>11541.80204</v>
      </c>
      <c r="K6" s="102">
        <v>11960.114370000001</v>
      </c>
      <c r="L6" s="102">
        <v>12304.522800000001</v>
      </c>
      <c r="M6" s="102">
        <v>46976</v>
      </c>
    </row>
    <row r="7" spans="2:13">
      <c r="B7" s="100" t="s">
        <v>84</v>
      </c>
      <c r="C7" s="101" t="s">
        <v>43</v>
      </c>
      <c r="D7" s="102">
        <v>2828.3471399999999</v>
      </c>
      <c r="E7" s="102">
        <v>3679.5145899999998</v>
      </c>
      <c r="F7" s="102">
        <v>3858.6827899999998</v>
      </c>
      <c r="G7" s="102">
        <v>3223.2682800000002</v>
      </c>
      <c r="H7" s="102">
        <f t="shared" si="0"/>
        <v>13589.8128</v>
      </c>
      <c r="I7" s="102">
        <v>3645.3041399999997</v>
      </c>
      <c r="J7" s="102">
        <v>3613.8612000000003</v>
      </c>
      <c r="K7" s="102">
        <v>3632.0265599999998</v>
      </c>
      <c r="L7" s="102">
        <v>3826.7013413287</v>
      </c>
      <c r="M7" s="102">
        <v>14718</v>
      </c>
    </row>
    <row r="8" spans="2:13">
      <c r="B8" s="100" t="s">
        <v>195</v>
      </c>
      <c r="C8" s="101" t="s">
        <v>43</v>
      </c>
      <c r="D8" s="102">
        <v>8893.7807699999994</v>
      </c>
      <c r="E8" s="102">
        <v>15943.6085700001</v>
      </c>
      <c r="F8" s="102">
        <v>14948.57257</v>
      </c>
      <c r="G8" s="102">
        <v>15294.23128</v>
      </c>
      <c r="H8" s="102">
        <f t="shared" si="0"/>
        <v>55080.1931900001</v>
      </c>
      <c r="I8" s="102">
        <v>13819.170664000001</v>
      </c>
      <c r="J8" s="102">
        <v>17041.282573600001</v>
      </c>
      <c r="K8" s="102">
        <v>16030.383450000001</v>
      </c>
      <c r="L8" s="102">
        <v>17913.510584899999</v>
      </c>
      <c r="M8" s="102">
        <v>64804</v>
      </c>
    </row>
    <row r="9" spans="2:13">
      <c r="B9" s="100" t="s">
        <v>67</v>
      </c>
      <c r="C9" s="101" t="s">
        <v>56</v>
      </c>
      <c r="D9" s="102">
        <v>22481.504106763499</v>
      </c>
      <c r="E9" s="102">
        <v>21658.912809999998</v>
      </c>
      <c r="F9" s="102">
        <v>21180.047259999999</v>
      </c>
      <c r="G9" s="102">
        <v>21191.794109999999</v>
      </c>
      <c r="H9" s="102">
        <f t="shared" si="0"/>
        <v>86512.258286763492</v>
      </c>
      <c r="I9" s="102">
        <v>20469.128119999998</v>
      </c>
      <c r="J9" s="102">
        <v>22427.5454899619</v>
      </c>
      <c r="K9" s="102">
        <v>25118.1956399999</v>
      </c>
      <c r="L9" s="102">
        <v>35679.130750038195</v>
      </c>
      <c r="M9" s="102">
        <v>103694</v>
      </c>
    </row>
    <row r="10" spans="2:13">
      <c r="B10" s="100" t="s">
        <v>70</v>
      </c>
      <c r="C10" s="101" t="s">
        <v>56</v>
      </c>
      <c r="D10" s="102">
        <v>15947.597890000001</v>
      </c>
      <c r="E10" s="102">
        <v>18351.073110000001</v>
      </c>
      <c r="F10" s="102">
        <v>16449.720710000001</v>
      </c>
      <c r="G10" s="102">
        <v>15056.67605</v>
      </c>
      <c r="H10" s="102">
        <f t="shared" si="0"/>
        <v>65805.067760000005</v>
      </c>
      <c r="I10" s="102">
        <v>18283.091079999998</v>
      </c>
      <c r="J10" s="102">
        <v>16529.824629999999</v>
      </c>
      <c r="K10" s="102">
        <v>15926.349679999999</v>
      </c>
      <c r="L10" s="102">
        <v>15364.73461</v>
      </c>
      <c r="M10" s="102">
        <v>66104</v>
      </c>
    </row>
    <row r="11" spans="2:13">
      <c r="B11" s="100" t="s">
        <v>72</v>
      </c>
      <c r="C11" s="101" t="s">
        <v>56</v>
      </c>
      <c r="D11" s="102">
        <v>11000.206</v>
      </c>
      <c r="E11" s="102">
        <v>10261.521640000301</v>
      </c>
      <c r="F11" s="102">
        <v>8403.4239700001999</v>
      </c>
      <c r="G11" s="102">
        <v>12163.7843735278</v>
      </c>
      <c r="H11" s="102">
        <f t="shared" si="0"/>
        <v>41828.935983528303</v>
      </c>
      <c r="I11" s="102">
        <v>10424.3232238002</v>
      </c>
      <c r="J11" s="102">
        <v>11159.875160056699</v>
      </c>
      <c r="K11" s="102">
        <v>11081.19560698</v>
      </c>
      <c r="L11" s="102">
        <v>13508.606009163102</v>
      </c>
      <c r="M11" s="102">
        <v>46174</v>
      </c>
    </row>
    <row r="12" spans="2:13">
      <c r="B12" s="100" t="s">
        <v>77</v>
      </c>
      <c r="C12" s="101" t="s">
        <v>56</v>
      </c>
      <c r="D12" s="102">
        <v>4160.8263300283006</v>
      </c>
      <c r="E12" s="102">
        <v>3860.1215091298004</v>
      </c>
      <c r="F12" s="102">
        <v>8677.6556717544991</v>
      </c>
      <c r="G12" s="102">
        <v>3961.9290762518003</v>
      </c>
      <c r="H12" s="102">
        <f t="shared" si="0"/>
        <v>20660.532587164402</v>
      </c>
      <c r="I12" s="102">
        <v>4163.0145107858998</v>
      </c>
      <c r="J12" s="102">
        <v>4135.7800260317999</v>
      </c>
      <c r="K12" s="102">
        <v>3192.6586585528999</v>
      </c>
      <c r="L12" s="102">
        <v>4300.5468046294</v>
      </c>
      <c r="M12" s="102">
        <v>15792</v>
      </c>
    </row>
    <row r="13" spans="2:13">
      <c r="B13" s="100" t="s">
        <v>89</v>
      </c>
      <c r="C13" s="101" t="s">
        <v>56</v>
      </c>
      <c r="D13" s="102">
        <v>526</v>
      </c>
      <c r="E13" s="102">
        <v>471</v>
      </c>
      <c r="F13" s="102">
        <v>537</v>
      </c>
      <c r="G13" s="102">
        <v>622</v>
      </c>
      <c r="H13" s="102">
        <v>2156</v>
      </c>
      <c r="I13" s="102">
        <v>1033</v>
      </c>
      <c r="J13" s="102">
        <v>923.23027630920001</v>
      </c>
      <c r="K13" s="102">
        <v>1059.4294523985998</v>
      </c>
      <c r="L13" s="102">
        <v>644.34027129219999</v>
      </c>
      <c r="M13" s="102">
        <v>3660</v>
      </c>
    </row>
    <row r="14" spans="2:13" s="87" customFormat="1" ht="6.95" customHeight="1">
      <c r="B14" s="51"/>
      <c r="C14" s="104"/>
      <c r="D14" s="104"/>
      <c r="E14" s="104"/>
      <c r="F14" s="70"/>
      <c r="G14" s="70"/>
      <c r="H14" s="70"/>
      <c r="I14" s="70"/>
      <c r="J14" s="70"/>
    </row>
    <row r="15" spans="2:13" s="108" customFormat="1">
      <c r="B15" s="105" t="s">
        <v>157</v>
      </c>
      <c r="C15" s="105"/>
      <c r="D15" s="117"/>
      <c r="E15" s="117"/>
      <c r="F15" s="106"/>
      <c r="G15" s="106"/>
      <c r="H15" s="106"/>
      <c r="I15" s="106"/>
      <c r="J15" s="106"/>
    </row>
    <row r="16" spans="2:13" s="108" customFormat="1">
      <c r="B16" s="109" t="s">
        <v>196</v>
      </c>
      <c r="C16" s="69"/>
      <c r="D16" s="69"/>
      <c r="E16" s="69"/>
    </row>
    <row r="17" spans="2:13">
      <c r="C17" s="87"/>
      <c r="D17" s="87"/>
      <c r="E17" s="87"/>
      <c r="F17" s="87"/>
      <c r="G17" s="87"/>
      <c r="H17" s="87"/>
      <c r="I17" s="87"/>
      <c r="J17" s="87"/>
    </row>
    <row r="18" spans="2:13">
      <c r="B18" s="97" t="s">
        <v>197</v>
      </c>
      <c r="C18" s="134"/>
      <c r="D18" s="129" t="s">
        <v>213</v>
      </c>
      <c r="E18" s="129" t="s">
        <v>214</v>
      </c>
      <c r="F18" s="129" t="s">
        <v>204</v>
      </c>
      <c r="G18" s="129" t="s">
        <v>155</v>
      </c>
      <c r="H18" s="129">
        <v>2017</v>
      </c>
      <c r="I18" s="129" t="s">
        <v>113</v>
      </c>
      <c r="J18" s="129" t="s">
        <v>114</v>
      </c>
      <c r="K18" s="129" t="s">
        <v>205</v>
      </c>
      <c r="L18" s="129" t="s">
        <v>215</v>
      </c>
      <c r="M18" s="129">
        <v>2018</v>
      </c>
    </row>
    <row r="19" spans="2:13" ht="3.75" customHeight="1">
      <c r="C19" s="51"/>
      <c r="D19" s="51"/>
      <c r="E19" s="51"/>
      <c r="F19" s="111"/>
      <c r="G19" s="111"/>
      <c r="H19" s="111"/>
      <c r="I19" s="111"/>
      <c r="J19" s="111"/>
    </row>
    <row r="20" spans="2:13" s="108" customFormat="1">
      <c r="B20" s="105" t="s">
        <v>158</v>
      </c>
      <c r="C20" s="136"/>
      <c r="D20" s="162">
        <v>41978</v>
      </c>
      <c r="E20" s="162">
        <v>53377</v>
      </c>
      <c r="F20" s="114">
        <v>59227</v>
      </c>
      <c r="G20" s="114">
        <v>63787</v>
      </c>
      <c r="H20" s="114">
        <v>218369</v>
      </c>
      <c r="I20" s="114">
        <v>63211</v>
      </c>
      <c r="J20" s="114">
        <v>68282</v>
      </c>
      <c r="K20" s="114">
        <v>68471</v>
      </c>
      <c r="L20" s="114">
        <v>71637</v>
      </c>
      <c r="M20" s="114">
        <v>271601</v>
      </c>
    </row>
    <row r="21" spans="2:13">
      <c r="B21" s="51" t="s">
        <v>116</v>
      </c>
      <c r="C21" s="51"/>
      <c r="D21" s="163">
        <v>-30786</v>
      </c>
      <c r="E21" s="163">
        <v>-36867</v>
      </c>
      <c r="F21" s="111">
        <v>-44631</v>
      </c>
      <c r="G21" s="111">
        <v>-47369</v>
      </c>
      <c r="H21" s="111">
        <v>-159653</v>
      </c>
      <c r="I21" s="111">
        <v>-47257</v>
      </c>
      <c r="J21" s="111">
        <v>-46991</v>
      </c>
      <c r="K21" s="111">
        <v>-48362</v>
      </c>
      <c r="L21" s="111">
        <v>-51130</v>
      </c>
      <c r="M21" s="111">
        <v>-193740</v>
      </c>
    </row>
    <row r="22" spans="2:13" s="108" customFormat="1">
      <c r="B22" s="117" t="s">
        <v>159</v>
      </c>
      <c r="C22" s="117"/>
      <c r="D22" s="159">
        <f>+D20+D21</f>
        <v>11192</v>
      </c>
      <c r="E22" s="159">
        <f t="shared" ref="E22:M22" si="1">+E20+E21</f>
        <v>16510</v>
      </c>
      <c r="F22" s="159">
        <f t="shared" si="1"/>
        <v>14596</v>
      </c>
      <c r="G22" s="159">
        <f t="shared" si="1"/>
        <v>16418</v>
      </c>
      <c r="H22" s="159">
        <f t="shared" si="1"/>
        <v>58716</v>
      </c>
      <c r="I22" s="159">
        <f t="shared" si="1"/>
        <v>15954</v>
      </c>
      <c r="J22" s="159">
        <f t="shared" si="1"/>
        <v>21291</v>
      </c>
      <c r="K22" s="159">
        <f t="shared" si="1"/>
        <v>20109</v>
      </c>
      <c r="L22" s="159">
        <f t="shared" si="1"/>
        <v>20507</v>
      </c>
      <c r="M22" s="159">
        <f t="shared" si="1"/>
        <v>77861</v>
      </c>
    </row>
    <row r="23" spans="2:13">
      <c r="B23" s="51" t="s">
        <v>118</v>
      </c>
      <c r="C23" s="51"/>
      <c r="D23" s="163">
        <v>-4297</v>
      </c>
      <c r="E23" s="163">
        <v>-4894</v>
      </c>
      <c r="F23" s="111">
        <v>-5215</v>
      </c>
      <c r="G23" s="111">
        <v>-5669</v>
      </c>
      <c r="H23" s="111">
        <v>-20075</v>
      </c>
      <c r="I23" s="111">
        <v>-5282</v>
      </c>
      <c r="J23" s="111">
        <v>-5248</v>
      </c>
      <c r="K23" s="111">
        <v>-5518</v>
      </c>
      <c r="L23" s="111">
        <v>-6392</v>
      </c>
      <c r="M23" s="111">
        <v>-22440</v>
      </c>
    </row>
    <row r="24" spans="2:13" s="75" customFormat="1">
      <c r="B24" s="105" t="s">
        <v>160</v>
      </c>
      <c r="C24" s="105"/>
      <c r="D24" s="160">
        <f>+D22+D23</f>
        <v>6895</v>
      </c>
      <c r="E24" s="160">
        <f t="shared" ref="E24:M24" si="2">+E22+E23</f>
        <v>11616</v>
      </c>
      <c r="F24" s="160">
        <f t="shared" si="2"/>
        <v>9381</v>
      </c>
      <c r="G24" s="160">
        <f t="shared" si="2"/>
        <v>10749</v>
      </c>
      <c r="H24" s="160">
        <f t="shared" si="2"/>
        <v>38641</v>
      </c>
      <c r="I24" s="160">
        <f t="shared" si="2"/>
        <v>10672</v>
      </c>
      <c r="J24" s="160">
        <f t="shared" si="2"/>
        <v>16043</v>
      </c>
      <c r="K24" s="160">
        <f t="shared" si="2"/>
        <v>14591</v>
      </c>
      <c r="L24" s="160">
        <f t="shared" si="2"/>
        <v>14115</v>
      </c>
      <c r="M24" s="160">
        <f t="shared" si="2"/>
        <v>55421</v>
      </c>
    </row>
    <row r="25" spans="2:13" s="75" customFormat="1">
      <c r="B25" s="51" t="s">
        <v>132</v>
      </c>
      <c r="C25" s="51"/>
      <c r="D25" s="163">
        <v>12324</v>
      </c>
      <c r="E25" s="163">
        <v>18246</v>
      </c>
      <c r="F25" s="111">
        <v>18500</v>
      </c>
      <c r="G25" s="111">
        <v>19521.407663393707</v>
      </c>
      <c r="H25" s="111">
        <v>68591.407663393707</v>
      </c>
      <c r="I25" s="111">
        <v>19030</v>
      </c>
      <c r="J25" s="111">
        <v>24268</v>
      </c>
      <c r="K25" s="111">
        <v>23101</v>
      </c>
      <c r="L25" s="111">
        <v>23489.981443945493</v>
      </c>
      <c r="M25" s="111">
        <v>89888.981443945493</v>
      </c>
    </row>
    <row r="26" spans="2:13">
      <c r="B26" s="51" t="s">
        <v>161</v>
      </c>
      <c r="C26" s="51"/>
      <c r="D26" s="164">
        <v>5429</v>
      </c>
      <c r="E26" s="163">
        <v>6630</v>
      </c>
      <c r="F26" s="111">
        <v>9119</v>
      </c>
      <c r="G26" s="111">
        <v>8772.4076633937002</v>
      </c>
      <c r="H26" s="111">
        <v>29950.4076633937</v>
      </c>
      <c r="I26" s="111">
        <v>8358</v>
      </c>
      <c r="J26" s="111">
        <v>8225</v>
      </c>
      <c r="K26" s="111">
        <v>8510</v>
      </c>
      <c r="L26" s="111">
        <v>9374.9814439455004</v>
      </c>
      <c r="M26" s="111">
        <v>34467.9814439455</v>
      </c>
    </row>
    <row r="27" spans="2:13">
      <c r="B27" s="51" t="s">
        <v>162</v>
      </c>
      <c r="C27" s="51"/>
      <c r="D27" s="161">
        <f>+D25/D20</f>
        <v>0.29358235266091764</v>
      </c>
      <c r="E27" s="161">
        <f t="shared" ref="E27:M27" si="3">+E25/E20</f>
        <v>0.34183262453865898</v>
      </c>
      <c r="F27" s="161">
        <f t="shared" si="3"/>
        <v>0.31235753963563917</v>
      </c>
      <c r="G27" s="161">
        <f t="shared" si="3"/>
        <v>0.30604053589906577</v>
      </c>
      <c r="H27" s="161">
        <f t="shared" si="3"/>
        <v>0.3141078068013029</v>
      </c>
      <c r="I27" s="161">
        <f t="shared" si="3"/>
        <v>0.30105519608928827</v>
      </c>
      <c r="J27" s="161">
        <f t="shared" si="3"/>
        <v>0.35540845317946163</v>
      </c>
      <c r="K27" s="161">
        <f t="shared" si="3"/>
        <v>0.33738370989177902</v>
      </c>
      <c r="L27" s="161">
        <f t="shared" si="3"/>
        <v>0.32790291949614714</v>
      </c>
      <c r="M27" s="161">
        <f t="shared" si="3"/>
        <v>0.33095968514087021</v>
      </c>
    </row>
    <row r="28" spans="2:13">
      <c r="B28" s="105" t="s">
        <v>200</v>
      </c>
      <c r="C28" s="105"/>
      <c r="D28" s="107">
        <v>1544</v>
      </c>
      <c r="E28" s="107">
        <v>5512</v>
      </c>
      <c r="F28" s="107">
        <v>4714</v>
      </c>
      <c r="G28" s="107">
        <v>6895</v>
      </c>
      <c r="H28" s="107">
        <v>19070</v>
      </c>
      <c r="I28" s="107">
        <v>5313</v>
      </c>
      <c r="J28" s="107">
        <v>9427</v>
      </c>
      <c r="K28" s="107">
        <v>7721</v>
      </c>
      <c r="L28" s="107">
        <v>9092</v>
      </c>
      <c r="M28" s="107">
        <v>31553</v>
      </c>
    </row>
    <row r="29" spans="2:13">
      <c r="B29" s="105" t="s">
        <v>111</v>
      </c>
      <c r="C29" s="105"/>
      <c r="D29" s="160">
        <v>4861</v>
      </c>
      <c r="E29" s="160">
        <v>6619</v>
      </c>
      <c r="F29" s="107">
        <v>5119</v>
      </c>
      <c r="G29" s="107">
        <v>7185</v>
      </c>
      <c r="H29" s="107">
        <v>23784</v>
      </c>
      <c r="I29" s="107">
        <v>5313</v>
      </c>
      <c r="J29" s="107">
        <v>9427</v>
      </c>
      <c r="K29" s="107">
        <v>7721</v>
      </c>
      <c r="L29" s="107">
        <v>9092</v>
      </c>
      <c r="M29" s="107">
        <v>31553</v>
      </c>
    </row>
    <row r="30" spans="2:13">
      <c r="B30" s="51" t="s">
        <v>190</v>
      </c>
      <c r="C30" s="51"/>
      <c r="D30" s="163">
        <v>1190</v>
      </c>
      <c r="E30" s="163">
        <v>1911</v>
      </c>
      <c r="F30" s="102">
        <v>420</v>
      </c>
      <c r="G30" s="102">
        <v>220</v>
      </c>
      <c r="H30" s="102">
        <v>3741</v>
      </c>
      <c r="I30" s="102">
        <v>671</v>
      </c>
      <c r="J30" s="102">
        <v>1728</v>
      </c>
      <c r="K30" s="102">
        <v>1708</v>
      </c>
      <c r="L30" s="102">
        <v>1521</v>
      </c>
      <c r="M30" s="102">
        <v>5628</v>
      </c>
    </row>
    <row r="31" spans="2:13">
      <c r="B31" s="109" t="s">
        <v>198</v>
      </c>
      <c r="C31" s="109"/>
      <c r="D31" s="109"/>
      <c r="E31" s="109"/>
      <c r="F31" s="149"/>
      <c r="G31" s="149"/>
      <c r="H31" s="149"/>
      <c r="I31" s="149"/>
      <c r="J31" s="149"/>
      <c r="K31" s="149"/>
      <c r="L31" s="149"/>
      <c r="M31" s="149"/>
    </row>
    <row r="32" spans="2:13">
      <c r="B32" s="109" t="s">
        <v>199</v>
      </c>
      <c r="C32" s="131"/>
      <c r="D32" s="131"/>
      <c r="E32" s="131"/>
      <c r="F32" s="111"/>
      <c r="G32" s="111"/>
      <c r="H32" s="111"/>
      <c r="I32" s="111"/>
      <c r="J32" s="111"/>
      <c r="K32" s="111"/>
      <c r="L32" s="111"/>
      <c r="M32" s="111"/>
    </row>
    <row r="33" spans="2:13">
      <c r="B33" s="109"/>
      <c r="C33" s="131"/>
      <c r="D33" s="131"/>
      <c r="E33" s="131"/>
      <c r="F33" s="111"/>
      <c r="G33" s="111"/>
      <c r="H33" s="111"/>
      <c r="I33" s="111"/>
      <c r="J33" s="111"/>
      <c r="K33" s="111"/>
      <c r="L33" s="111"/>
      <c r="M33" s="111"/>
    </row>
    <row r="34" spans="2:13">
      <c r="B34" s="109"/>
      <c r="C34" s="131"/>
      <c r="D34" s="131"/>
      <c r="E34" s="131"/>
      <c r="F34" s="111"/>
      <c r="G34" s="111"/>
      <c r="H34" s="111"/>
      <c r="I34" s="111"/>
      <c r="J34" s="111"/>
    </row>
    <row r="35" spans="2:13">
      <c r="B35" s="97" t="s">
        <v>201</v>
      </c>
      <c r="C35" s="51"/>
      <c r="D35" s="129" t="s">
        <v>213</v>
      </c>
      <c r="E35" s="129" t="s">
        <v>214</v>
      </c>
      <c r="F35" s="129" t="s">
        <v>204</v>
      </c>
      <c r="G35" s="129" t="s">
        <v>155</v>
      </c>
      <c r="H35" s="129">
        <v>2017</v>
      </c>
      <c r="I35" s="129" t="s">
        <v>113</v>
      </c>
      <c r="J35" s="129" t="s">
        <v>114</v>
      </c>
      <c r="K35" s="129" t="s">
        <v>205</v>
      </c>
      <c r="L35" s="129" t="s">
        <v>215</v>
      </c>
      <c r="M35" s="129">
        <v>2018</v>
      </c>
    </row>
    <row r="36" spans="2:13">
      <c r="C36" s="51"/>
      <c r="D36" s="51"/>
      <c r="E36" s="51"/>
      <c r="F36" s="42"/>
      <c r="G36" s="42"/>
      <c r="H36" s="42"/>
      <c r="I36" s="42"/>
      <c r="J36" s="42"/>
    </row>
    <row r="37" spans="2:13">
      <c r="B37" s="105" t="s">
        <v>158</v>
      </c>
      <c r="C37" s="136"/>
      <c r="D37" s="114">
        <v>54904.890196248918</v>
      </c>
      <c r="E37" s="114">
        <v>55421.8093280912</v>
      </c>
      <c r="F37" s="114">
        <v>50268.215817805307</v>
      </c>
      <c r="G37" s="114">
        <v>53750.307937114761</v>
      </c>
      <c r="H37" s="114">
        <v>214345.22327926019</v>
      </c>
      <c r="I37" s="114">
        <v>54371.598214164303</v>
      </c>
      <c r="J37" s="114">
        <v>55199.473546309207</v>
      </c>
      <c r="K37" s="114">
        <v>56377.829372398584</v>
      </c>
      <c r="L37" s="114">
        <v>69474.185076641501</v>
      </c>
      <c r="M37" s="114">
        <v>235423.0862095136</v>
      </c>
    </row>
    <row r="38" spans="2:13">
      <c r="B38" s="51" t="s">
        <v>116</v>
      </c>
      <c r="C38" s="87"/>
      <c r="D38" s="111">
        <v>-47999.513875940058</v>
      </c>
      <c r="E38" s="111">
        <v>-47963.893539099241</v>
      </c>
      <c r="F38" s="111">
        <v>-46068.74849009329</v>
      </c>
      <c r="G38" s="111">
        <v>-47705.533386102383</v>
      </c>
      <c r="H38" s="111">
        <v>-189737.68929123497</v>
      </c>
      <c r="I38" s="111">
        <v>-47141.634493239297</v>
      </c>
      <c r="J38" s="111">
        <v>-45760.741838233909</v>
      </c>
      <c r="K38" s="111">
        <v>-47017.061964962166</v>
      </c>
      <c r="L38" s="111">
        <v>-57128.921869815851</v>
      </c>
      <c r="M38" s="111">
        <v>-197048.36016625122</v>
      </c>
    </row>
    <row r="39" spans="2:13">
      <c r="B39" s="117" t="s">
        <v>159</v>
      </c>
      <c r="C39" s="87"/>
      <c r="D39" s="115">
        <f>+D37+D38</f>
        <v>6905.3763203088602</v>
      </c>
      <c r="E39" s="115">
        <f t="shared" ref="E39:M39" si="4">+E37+E38</f>
        <v>7457.9157889919588</v>
      </c>
      <c r="F39" s="115">
        <f t="shared" si="4"/>
        <v>4199.4673277120164</v>
      </c>
      <c r="G39" s="115">
        <f t="shared" si="4"/>
        <v>6044.7745510123787</v>
      </c>
      <c r="H39" s="115">
        <f t="shared" si="4"/>
        <v>24607.533988025214</v>
      </c>
      <c r="I39" s="115">
        <f t="shared" si="4"/>
        <v>7229.9637209250068</v>
      </c>
      <c r="J39" s="115">
        <f t="shared" si="4"/>
        <v>9438.7317080752982</v>
      </c>
      <c r="K39" s="115">
        <f t="shared" si="4"/>
        <v>9360.7674074364186</v>
      </c>
      <c r="L39" s="115">
        <f t="shared" si="4"/>
        <v>12345.26320682565</v>
      </c>
      <c r="M39" s="115">
        <f t="shared" si="4"/>
        <v>38374.726043262373</v>
      </c>
    </row>
    <row r="40" spans="2:13">
      <c r="B40" s="51" t="s">
        <v>118</v>
      </c>
      <c r="C40" s="87"/>
      <c r="D40" s="111">
        <v>-3492.0189479102519</v>
      </c>
      <c r="E40" s="111">
        <v>-3187.8844987690318</v>
      </c>
      <c r="F40" s="111">
        <v>-2545.5056637914167</v>
      </c>
      <c r="G40" s="111">
        <v>-1684.0081304451996</v>
      </c>
      <c r="H40" s="111">
        <v>-10909.4172409159</v>
      </c>
      <c r="I40" s="111">
        <v>-3485.944570916482</v>
      </c>
      <c r="J40" s="111">
        <v>-2658.911293582597</v>
      </c>
      <c r="K40" s="111">
        <v>-3119.2949337639202</v>
      </c>
      <c r="L40" s="111">
        <v>-5218.1873673931987</v>
      </c>
      <c r="M40" s="111">
        <v>-14482.338165656198</v>
      </c>
    </row>
    <row r="41" spans="2:13">
      <c r="B41" s="105" t="s">
        <v>160</v>
      </c>
      <c r="C41" s="113"/>
      <c r="D41" s="107">
        <f>+D39+D40</f>
        <v>3413.3573723986083</v>
      </c>
      <c r="E41" s="107">
        <f t="shared" ref="E41:M41" si="5">+E39+E40</f>
        <v>4270.0312902229271</v>
      </c>
      <c r="F41" s="107">
        <f t="shared" si="5"/>
        <v>1653.9616639205997</v>
      </c>
      <c r="G41" s="107">
        <f t="shared" si="5"/>
        <v>4360.766420567179</v>
      </c>
      <c r="H41" s="107">
        <f t="shared" si="5"/>
        <v>13698.116747109314</v>
      </c>
      <c r="I41" s="107">
        <f t="shared" si="5"/>
        <v>3744.0191500085248</v>
      </c>
      <c r="J41" s="107">
        <f t="shared" si="5"/>
        <v>6779.8204144927013</v>
      </c>
      <c r="K41" s="107">
        <f t="shared" si="5"/>
        <v>6241.4724736724984</v>
      </c>
      <c r="L41" s="107">
        <f t="shared" si="5"/>
        <v>7127.0758394324512</v>
      </c>
      <c r="M41" s="107">
        <f t="shared" si="5"/>
        <v>23892.387877606176</v>
      </c>
    </row>
    <row r="42" spans="2:13">
      <c r="B42" s="51" t="s">
        <v>132</v>
      </c>
      <c r="C42" s="133"/>
      <c r="D42" s="111">
        <v>13611.730393669715</v>
      </c>
      <c r="E42" s="111">
        <v>13957.231257730984</v>
      </c>
      <c r="F42" s="111">
        <v>9513.9911457935013</v>
      </c>
      <c r="G42" s="111">
        <v>13077.419638169398</v>
      </c>
      <c r="H42" s="111">
        <v>50160.372435363599</v>
      </c>
      <c r="I42" s="111">
        <v>12651.091154660899</v>
      </c>
      <c r="J42" s="111">
        <v>15076.672107709397</v>
      </c>
      <c r="K42" s="111">
        <v>14607.977457051806</v>
      </c>
      <c r="L42" s="111">
        <v>14578.036286260591</v>
      </c>
      <c r="M42" s="111">
        <v>56913.777005682692</v>
      </c>
    </row>
    <row r="43" spans="2:13">
      <c r="B43" s="51" t="s">
        <v>161</v>
      </c>
      <c r="C43" s="132"/>
      <c r="D43" s="111">
        <v>10198.373021271107</v>
      </c>
      <c r="E43" s="111">
        <v>9687.1999675080569</v>
      </c>
      <c r="F43" s="111">
        <v>7860.0294818729017</v>
      </c>
      <c r="G43" s="111">
        <v>8716.6532176022192</v>
      </c>
      <c r="H43" s="111">
        <v>36462.255688254285</v>
      </c>
      <c r="I43" s="111">
        <v>8907.0720046523711</v>
      </c>
      <c r="J43" s="111">
        <v>8296.8516932166967</v>
      </c>
      <c r="K43" s="111">
        <v>8366.5049833793073</v>
      </c>
      <c r="L43" s="111">
        <v>7450.9604468281395</v>
      </c>
      <c r="M43" s="111">
        <v>33021.389128076516</v>
      </c>
    </row>
    <row r="44" spans="2:13">
      <c r="B44" s="51" t="s">
        <v>162</v>
      </c>
      <c r="C44" s="135"/>
      <c r="D44" s="135">
        <f>+D42/D37</f>
        <v>0.24791471843430923</v>
      </c>
      <c r="E44" s="135">
        <f t="shared" ref="E44:M44" si="6">+E42/E37</f>
        <v>0.25183644177160769</v>
      </c>
      <c r="F44" s="135">
        <f t="shared" si="6"/>
        <v>0.18926454800537376</v>
      </c>
      <c r="G44" s="135">
        <f t="shared" si="6"/>
        <v>0.24329943659986733</v>
      </c>
      <c r="H44" s="135">
        <f t="shared" si="6"/>
        <v>0.23401674955924742</v>
      </c>
      <c r="I44" s="135">
        <f t="shared" si="6"/>
        <v>0.23267830209495613</v>
      </c>
      <c r="J44" s="135">
        <f t="shared" si="6"/>
        <v>0.27313072279685657</v>
      </c>
      <c r="K44" s="135">
        <f t="shared" si="6"/>
        <v>0.25910854709499631</v>
      </c>
      <c r="L44" s="135">
        <f t="shared" si="6"/>
        <v>0.20983385800320808</v>
      </c>
      <c r="M44" s="135">
        <f t="shared" si="6"/>
        <v>0.24175104456422156</v>
      </c>
    </row>
    <row r="45" spans="2:13">
      <c r="B45" s="105" t="s">
        <v>189</v>
      </c>
      <c r="C45" s="113"/>
      <c r="D45" s="107">
        <v>527.50873473969818</v>
      </c>
      <c r="E45" s="107">
        <v>323.49126526030182</v>
      </c>
      <c r="F45" s="107">
        <v>-389</v>
      </c>
      <c r="G45" s="107">
        <v>-200</v>
      </c>
      <c r="H45" s="107">
        <v>262</v>
      </c>
      <c r="I45" s="107">
        <v>514.46495848409984</v>
      </c>
      <c r="J45" s="107">
        <v>976.53504151590016</v>
      </c>
      <c r="K45" s="107">
        <v>1023</v>
      </c>
      <c r="L45" s="107">
        <v>883</v>
      </c>
      <c r="M45" s="107">
        <v>3397</v>
      </c>
    </row>
    <row r="46" spans="2:13">
      <c r="B46" s="52" t="s">
        <v>202</v>
      </c>
      <c r="C46" s="131"/>
      <c r="D46" s="131"/>
      <c r="E46" s="131"/>
      <c r="F46" s="135"/>
      <c r="G46" s="135"/>
      <c r="H46" s="135"/>
      <c r="I46" s="135"/>
      <c r="J46" s="135"/>
      <c r="K46" s="135"/>
      <c r="L46" s="135"/>
      <c r="M46" s="135"/>
    </row>
    <row r="47" spans="2:13">
      <c r="C47" s="131"/>
      <c r="D47" s="131"/>
      <c r="E47" s="131"/>
      <c r="F47" s="111"/>
      <c r="G47" s="111"/>
      <c r="H47" s="111"/>
      <c r="I47" s="111"/>
      <c r="J47" s="111"/>
    </row>
    <row r="48" spans="2:13">
      <c r="C48" s="131"/>
      <c r="D48" s="131"/>
      <c r="E48" s="131"/>
      <c r="F48" s="111"/>
      <c r="G48" s="111"/>
      <c r="H48" s="111"/>
      <c r="I48" s="111"/>
      <c r="J48" s="111"/>
    </row>
    <row r="50" spans="6:13">
      <c r="F50" s="59"/>
      <c r="G50" s="59"/>
      <c r="H50" s="59"/>
      <c r="I50" s="59"/>
      <c r="J50" s="59"/>
      <c r="K50" s="59"/>
      <c r="L50" s="59"/>
      <c r="M50" s="59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zoomScaleNormal="10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K18" sqref="K18"/>
    </sheetView>
  </sheetViews>
  <sheetFormatPr baseColWidth="10" defaultRowHeight="15"/>
  <cols>
    <col min="1" max="1" width="5.7109375" customWidth="1"/>
    <col min="2" max="2" width="38.85546875" customWidth="1"/>
    <col min="3" max="3" width="5.7109375" style="87" customWidth="1"/>
    <col min="4" max="4" width="17.28515625" style="87" customWidth="1"/>
    <col min="5" max="5" width="14.7109375" style="87" customWidth="1"/>
    <col min="6" max="6" width="12.140625" customWidth="1"/>
    <col min="7" max="7" width="13.7109375" customWidth="1"/>
    <col min="8" max="8" width="12.5703125" customWidth="1"/>
    <col min="9" max="10" width="13.7109375" customWidth="1"/>
  </cols>
  <sheetData>
    <row r="1" spans="2:13">
      <c r="B1" s="53" t="s">
        <v>30</v>
      </c>
      <c r="C1" s="96"/>
      <c r="D1" s="129" t="s">
        <v>213</v>
      </c>
      <c r="E1" s="129" t="s">
        <v>214</v>
      </c>
      <c r="F1" s="129" t="s">
        <v>204</v>
      </c>
      <c r="G1" s="129" t="s">
        <v>155</v>
      </c>
      <c r="H1" s="129">
        <v>2017</v>
      </c>
      <c r="I1" s="129" t="s">
        <v>113</v>
      </c>
      <c r="J1" s="129" t="s">
        <v>114</v>
      </c>
      <c r="K1" s="129" t="s">
        <v>205</v>
      </c>
      <c r="L1" s="129" t="s">
        <v>215</v>
      </c>
      <c r="M1" s="129">
        <v>2018</v>
      </c>
    </row>
    <row r="2" spans="2:13">
      <c r="B2" s="52"/>
      <c r="C2" s="51"/>
      <c r="D2" s="51"/>
      <c r="E2" s="51"/>
    </row>
    <row r="4" spans="2:13">
      <c r="B4" s="97" t="s">
        <v>186</v>
      </c>
    </row>
    <row r="5" spans="2:13">
      <c r="F5" s="112"/>
      <c r="G5" s="112"/>
      <c r="H5" s="112"/>
      <c r="I5" s="112"/>
      <c r="J5" s="112"/>
      <c r="K5" s="112"/>
      <c r="L5" s="112"/>
      <c r="M5" s="112"/>
    </row>
    <row r="6" spans="2:13">
      <c r="B6" s="105" t="s">
        <v>158</v>
      </c>
      <c r="C6" s="113"/>
      <c r="D6" s="165">
        <v>20746</v>
      </c>
      <c r="E6" s="165">
        <v>17567</v>
      </c>
      <c r="F6" s="114">
        <v>15359</v>
      </c>
      <c r="G6" s="114">
        <v>15584</v>
      </c>
      <c r="H6" s="114">
        <v>69256</v>
      </c>
      <c r="I6" s="114">
        <v>16437</v>
      </c>
      <c r="J6" s="114">
        <v>14507</v>
      </c>
      <c r="K6" s="114">
        <v>13766</v>
      </c>
      <c r="L6" s="114">
        <v>14025</v>
      </c>
      <c r="M6" s="114">
        <v>58735</v>
      </c>
    </row>
    <row r="7" spans="2:13">
      <c r="B7" s="51" t="s">
        <v>116</v>
      </c>
      <c r="C7" s="133"/>
      <c r="D7" s="166">
        <v>-17626</v>
      </c>
      <c r="E7" s="166">
        <v>-15315</v>
      </c>
      <c r="F7" s="111">
        <v>-11809</v>
      </c>
      <c r="G7" s="111">
        <v>-13197</v>
      </c>
      <c r="H7" s="111">
        <v>-57947</v>
      </c>
      <c r="I7" s="111">
        <v>-13272</v>
      </c>
      <c r="J7" s="111">
        <v>-12547</v>
      </c>
      <c r="K7" s="111">
        <v>-10787</v>
      </c>
      <c r="L7" s="111">
        <v>-10910</v>
      </c>
      <c r="M7" s="111">
        <v>-47516</v>
      </c>
    </row>
    <row r="8" spans="2:13">
      <c r="B8" s="117" t="s">
        <v>159</v>
      </c>
      <c r="C8" s="132"/>
      <c r="D8" s="167">
        <f>+D6+D7</f>
        <v>3120</v>
      </c>
      <c r="E8" s="167">
        <f t="shared" ref="E8:M8" si="0">+E6+E7</f>
        <v>2252</v>
      </c>
      <c r="F8" s="167">
        <f t="shared" si="0"/>
        <v>3550</v>
      </c>
      <c r="G8" s="167">
        <f t="shared" si="0"/>
        <v>2387</v>
      </c>
      <c r="H8" s="167">
        <f t="shared" si="0"/>
        <v>11309</v>
      </c>
      <c r="I8" s="167">
        <f t="shared" si="0"/>
        <v>3165</v>
      </c>
      <c r="J8" s="167">
        <f t="shared" si="0"/>
        <v>1960</v>
      </c>
      <c r="K8" s="167">
        <f t="shared" si="0"/>
        <v>2979</v>
      </c>
      <c r="L8" s="167">
        <f t="shared" si="0"/>
        <v>3115</v>
      </c>
      <c r="M8" s="167">
        <f t="shared" si="0"/>
        <v>11219</v>
      </c>
    </row>
    <row r="9" spans="2:13">
      <c r="B9" s="51" t="s">
        <v>118</v>
      </c>
      <c r="C9" s="133"/>
      <c r="D9" s="166">
        <v>-3351</v>
      </c>
      <c r="E9" s="166">
        <v>-2993</v>
      </c>
      <c r="F9" s="111">
        <v>-3687</v>
      </c>
      <c r="G9" s="111">
        <v>-3474</v>
      </c>
      <c r="H9" s="111">
        <v>-13505</v>
      </c>
      <c r="I9" s="111">
        <v>-1444</v>
      </c>
      <c r="J9" s="111">
        <v>-2861</v>
      </c>
      <c r="K9" s="111">
        <v>-1888</v>
      </c>
      <c r="L9" s="111">
        <v>-1433</v>
      </c>
      <c r="M9" s="111">
        <v>-7626</v>
      </c>
    </row>
    <row r="10" spans="2:13">
      <c r="B10" s="105" t="s">
        <v>160</v>
      </c>
      <c r="C10" s="113"/>
      <c r="D10" s="165">
        <f>+D8+D9</f>
        <v>-231</v>
      </c>
      <c r="E10" s="165">
        <f t="shared" ref="E10:M10" si="1">+E8+E9</f>
        <v>-741</v>
      </c>
      <c r="F10" s="165">
        <f t="shared" si="1"/>
        <v>-137</v>
      </c>
      <c r="G10" s="165">
        <f t="shared" si="1"/>
        <v>-1087</v>
      </c>
      <c r="H10" s="165">
        <f t="shared" si="1"/>
        <v>-2196</v>
      </c>
      <c r="I10" s="165">
        <f t="shared" si="1"/>
        <v>1721</v>
      </c>
      <c r="J10" s="165">
        <f t="shared" si="1"/>
        <v>-901</v>
      </c>
      <c r="K10" s="165">
        <f t="shared" si="1"/>
        <v>1091</v>
      </c>
      <c r="L10" s="165">
        <f t="shared" si="1"/>
        <v>1682</v>
      </c>
      <c r="M10" s="165">
        <f t="shared" si="1"/>
        <v>3593</v>
      </c>
    </row>
    <row r="11" spans="2:13">
      <c r="B11" s="51" t="s">
        <v>132</v>
      </c>
      <c r="C11" s="131"/>
      <c r="D11" s="168">
        <v>1389</v>
      </c>
      <c r="E11" s="168">
        <v>881</v>
      </c>
      <c r="F11" s="111">
        <v>1029</v>
      </c>
      <c r="G11" s="111">
        <v>145.85567999979958</v>
      </c>
      <c r="H11" s="111">
        <v>3444.8556799997996</v>
      </c>
      <c r="I11" s="111">
        <v>2669</v>
      </c>
      <c r="J11" s="111">
        <v>67</v>
      </c>
      <c r="K11" s="111">
        <v>2024</v>
      </c>
      <c r="L11" s="111">
        <v>2588.6035400000001</v>
      </c>
      <c r="M11" s="111">
        <v>7348.6035400000001</v>
      </c>
    </row>
    <row r="12" spans="2:13">
      <c r="B12" s="51" t="s">
        <v>161</v>
      </c>
      <c r="C12" s="131"/>
      <c r="D12" s="168">
        <v>1620</v>
      </c>
      <c r="E12" s="168">
        <v>1622</v>
      </c>
      <c r="F12" s="111">
        <v>1166</v>
      </c>
      <c r="G12" s="111">
        <v>1232.8556799997996</v>
      </c>
      <c r="H12" s="111">
        <v>5640.8556799997996</v>
      </c>
      <c r="I12" s="111">
        <v>948</v>
      </c>
      <c r="J12" s="111">
        <v>968</v>
      </c>
      <c r="K12" s="111">
        <v>933</v>
      </c>
      <c r="L12" s="111">
        <v>906.60354000000007</v>
      </c>
      <c r="M12" s="111">
        <v>3755.6035400000001</v>
      </c>
    </row>
    <row r="13" spans="2:13">
      <c r="B13" s="51" t="s">
        <v>162</v>
      </c>
      <c r="C13" s="131"/>
      <c r="D13" s="169">
        <f>+D11/D6</f>
        <v>6.6952665574086564E-2</v>
      </c>
      <c r="E13" s="169">
        <f t="shared" ref="E13:M13" si="2">+E11/E6</f>
        <v>5.0150851027494732E-2</v>
      </c>
      <c r="F13" s="169">
        <f t="shared" si="2"/>
        <v>6.6996549254508764E-2</v>
      </c>
      <c r="G13" s="169">
        <f t="shared" si="2"/>
        <v>9.3593223819173239E-3</v>
      </c>
      <c r="H13" s="169">
        <f t="shared" si="2"/>
        <v>4.9740898694695036E-2</v>
      </c>
      <c r="I13" s="169">
        <f t="shared" si="2"/>
        <v>0.16237756281559895</v>
      </c>
      <c r="J13" s="169">
        <f t="shared" si="2"/>
        <v>4.6184600537671466E-3</v>
      </c>
      <c r="K13" s="169">
        <f t="shared" si="2"/>
        <v>0.14702891181171002</v>
      </c>
      <c r="L13" s="169">
        <f t="shared" si="2"/>
        <v>0.18457066238859179</v>
      </c>
      <c r="M13" s="169">
        <f t="shared" si="2"/>
        <v>0.1251145575891717</v>
      </c>
    </row>
    <row r="14" spans="2:13">
      <c r="B14" s="105" t="s">
        <v>185</v>
      </c>
      <c r="C14" s="100"/>
      <c r="D14" s="170">
        <v>-299</v>
      </c>
      <c r="E14" s="170">
        <f>+E15-153</f>
        <v>786</v>
      </c>
      <c r="F14" s="170">
        <f>+F15</f>
        <v>664</v>
      </c>
      <c r="G14" s="181">
        <f>+G15</f>
        <v>2026</v>
      </c>
      <c r="H14" s="174">
        <f>+D14+E14+F14+G14</f>
        <v>3177</v>
      </c>
      <c r="I14" s="174">
        <v>1989</v>
      </c>
      <c r="J14" s="174">
        <v>499</v>
      </c>
      <c r="K14" s="174">
        <v>3373</v>
      </c>
      <c r="L14" s="174">
        <v>3376</v>
      </c>
      <c r="M14" s="174">
        <v>9237</v>
      </c>
    </row>
    <row r="15" spans="2:13">
      <c r="B15" s="105" t="s">
        <v>217</v>
      </c>
      <c r="C15" s="100"/>
      <c r="D15" s="170">
        <v>149</v>
      </c>
      <c r="E15" s="170">
        <f>-2631+3570</f>
        <v>939</v>
      </c>
      <c r="F15" s="170">
        <v>664</v>
      </c>
      <c r="G15" s="182">
        <v>2026</v>
      </c>
      <c r="H15" s="174">
        <f>+D15+E15+F15+G15</f>
        <v>3778</v>
      </c>
      <c r="I15" s="114">
        <v>1989</v>
      </c>
      <c r="J15" s="114">
        <v>499</v>
      </c>
      <c r="K15" s="114">
        <v>3373</v>
      </c>
      <c r="L15" s="114">
        <v>3376</v>
      </c>
      <c r="M15" s="114">
        <v>9237</v>
      </c>
    </row>
    <row r="16" spans="2:13">
      <c r="B16" s="51" t="s">
        <v>190</v>
      </c>
      <c r="D16" s="171">
        <v>0</v>
      </c>
      <c r="E16" s="17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</row>
    <row r="17" spans="2:16">
      <c r="B17" s="109" t="s">
        <v>187</v>
      </c>
      <c r="E17" s="89"/>
    </row>
    <row r="18" spans="2:16">
      <c r="B18" s="109" t="s">
        <v>188</v>
      </c>
      <c r="F18" s="145"/>
      <c r="G18" s="145"/>
      <c r="H18" s="145"/>
      <c r="I18" s="145"/>
      <c r="J18" s="145"/>
      <c r="K18" s="145"/>
      <c r="L18" s="145"/>
      <c r="M18" s="145"/>
    </row>
    <row r="19" spans="2:16">
      <c r="B19" s="109" t="s">
        <v>218</v>
      </c>
    </row>
    <row r="20" spans="2:16">
      <c r="B20" s="109"/>
      <c r="C20" s="133"/>
      <c r="D20" s="133"/>
      <c r="E20" s="133"/>
      <c r="F20" s="111"/>
      <c r="G20" s="111"/>
      <c r="H20" s="111"/>
      <c r="I20" s="111"/>
      <c r="J20" s="111"/>
    </row>
    <row r="21" spans="2:16">
      <c r="B21" s="97" t="s">
        <v>163</v>
      </c>
      <c r="C21" s="133"/>
      <c r="D21" s="129" t="s">
        <v>213</v>
      </c>
      <c r="E21" s="129" t="s">
        <v>214</v>
      </c>
      <c r="F21" s="129" t="s">
        <v>204</v>
      </c>
      <c r="G21" s="129" t="s">
        <v>155</v>
      </c>
      <c r="H21" s="129">
        <v>2017</v>
      </c>
      <c r="I21" s="129" t="s">
        <v>113</v>
      </c>
      <c r="J21" s="129" t="s">
        <v>114</v>
      </c>
      <c r="K21" s="129" t="s">
        <v>205</v>
      </c>
      <c r="L21" s="129" t="s">
        <v>215</v>
      </c>
      <c r="M21" s="129">
        <v>2018</v>
      </c>
    </row>
    <row r="22" spans="2:16">
      <c r="C22" s="132"/>
      <c r="D22" s="132"/>
      <c r="E22" s="132"/>
      <c r="F22" s="115"/>
      <c r="G22" s="115"/>
      <c r="H22" s="115"/>
      <c r="I22" s="115"/>
      <c r="J22" s="115"/>
    </row>
    <row r="23" spans="2:16">
      <c r="B23" s="105" t="s">
        <v>158</v>
      </c>
      <c r="C23" s="113"/>
      <c r="D23" s="114">
        <v>26475.707589091249</v>
      </c>
      <c r="E23" s="114">
        <v>17143.531663635546</v>
      </c>
      <c r="F23" s="114">
        <v>10709.478706509806</v>
      </c>
      <c r="G23" s="114">
        <v>24187.008823447279</v>
      </c>
      <c r="H23" s="114">
        <v>78515.72678268388</v>
      </c>
      <c r="I23" s="114">
        <v>23428.416151136498</v>
      </c>
      <c r="J23" s="114">
        <v>21323.992552697902</v>
      </c>
      <c r="K23" s="114">
        <v>22449.765883052794</v>
      </c>
      <c r="L23" s="114">
        <v>24862.079084709607</v>
      </c>
      <c r="M23" s="114">
        <v>92064.253671596802</v>
      </c>
    </row>
    <row r="24" spans="2:16">
      <c r="B24" s="51" t="s">
        <v>116</v>
      </c>
      <c r="C24" s="132"/>
      <c r="D24" s="111">
        <v>-20400.972736541393</v>
      </c>
      <c r="E24" s="111">
        <v>-13262.461003399692</v>
      </c>
      <c r="F24" s="111">
        <v>-8907.3478115918006</v>
      </c>
      <c r="G24" s="111">
        <v>-18063.570710697401</v>
      </c>
      <c r="H24" s="111">
        <v>-60634.352262230292</v>
      </c>
      <c r="I24" s="111">
        <v>-17550.810623430301</v>
      </c>
      <c r="J24" s="111">
        <v>-16511.756916189599</v>
      </c>
      <c r="K24" s="111">
        <v>-16775.150169460605</v>
      </c>
      <c r="L24" s="111">
        <v>-17604.097211758999</v>
      </c>
      <c r="M24" s="111">
        <v>-68441.814920839504</v>
      </c>
      <c r="N24" s="145"/>
    </row>
    <row r="25" spans="2:16">
      <c r="B25" s="117" t="s">
        <v>159</v>
      </c>
      <c r="C25" s="131"/>
      <c r="D25" s="111">
        <f>+D23+D24</f>
        <v>6074.7348525498564</v>
      </c>
      <c r="E25" s="111">
        <f t="shared" ref="E25:M25" si="3">+E23+E24</f>
        <v>3881.0706602358532</v>
      </c>
      <c r="F25" s="111">
        <f t="shared" si="3"/>
        <v>1802.1308949180057</v>
      </c>
      <c r="G25" s="111">
        <f t="shared" si="3"/>
        <v>6123.4381127498782</v>
      </c>
      <c r="H25" s="111">
        <f t="shared" si="3"/>
        <v>17881.374520453588</v>
      </c>
      <c r="I25" s="111">
        <f t="shared" si="3"/>
        <v>5877.6055277061969</v>
      </c>
      <c r="J25" s="111">
        <f t="shared" si="3"/>
        <v>4812.2356365083033</v>
      </c>
      <c r="K25" s="111">
        <f t="shared" si="3"/>
        <v>5674.6157135921894</v>
      </c>
      <c r="L25" s="111">
        <f t="shared" si="3"/>
        <v>7257.9818729506078</v>
      </c>
      <c r="M25" s="111">
        <f t="shared" si="3"/>
        <v>23622.438750757297</v>
      </c>
    </row>
    <row r="26" spans="2:16">
      <c r="B26" s="51" t="s">
        <v>118</v>
      </c>
      <c r="C26" s="131"/>
      <c r="D26" s="111">
        <v>-1725.8001097617916</v>
      </c>
      <c r="E26" s="111">
        <v>-1284.0419858130008</v>
      </c>
      <c r="F26" s="111">
        <v>-1128.2169919161072</v>
      </c>
      <c r="G26" s="111">
        <v>-1666.7869518937005</v>
      </c>
      <c r="H26" s="111">
        <v>-5804.8460393845999</v>
      </c>
      <c r="I26" s="111">
        <v>-2605.8624545549083</v>
      </c>
      <c r="J26" s="111">
        <v>-1508.8844876216053</v>
      </c>
      <c r="K26" s="111">
        <v>-212.46049444258642</v>
      </c>
      <c r="L26" s="111">
        <v>-1991.3565762225999</v>
      </c>
      <c r="M26" s="111">
        <v>-6318.5640128416999</v>
      </c>
    </row>
    <row r="27" spans="2:16">
      <c r="B27" s="117" t="s">
        <v>160</v>
      </c>
      <c r="C27" s="131"/>
      <c r="D27" s="115">
        <f>+D25+D26</f>
        <v>4348.9347427880648</v>
      </c>
      <c r="E27" s="115">
        <f t="shared" ref="E27:M27" si="4">+E25+E26</f>
        <v>2597.0286744228524</v>
      </c>
      <c r="F27" s="115">
        <f t="shared" si="4"/>
        <v>673.91390300189846</v>
      </c>
      <c r="G27" s="115">
        <f t="shared" si="4"/>
        <v>4456.6511608561777</v>
      </c>
      <c r="H27" s="115">
        <f t="shared" si="4"/>
        <v>12076.528481068988</v>
      </c>
      <c r="I27" s="115">
        <f t="shared" si="4"/>
        <v>3271.7430731512886</v>
      </c>
      <c r="J27" s="115">
        <f t="shared" si="4"/>
        <v>3303.351148886698</v>
      </c>
      <c r="K27" s="115">
        <f t="shared" si="4"/>
        <v>5462.155219149603</v>
      </c>
      <c r="L27" s="115">
        <f t="shared" si="4"/>
        <v>5266.6252967280079</v>
      </c>
      <c r="M27" s="115">
        <f t="shared" si="4"/>
        <v>17303.874737915598</v>
      </c>
    </row>
    <row r="28" spans="2:16">
      <c r="B28" s="105" t="s">
        <v>132</v>
      </c>
      <c r="C28" s="105"/>
      <c r="D28" s="114">
        <v>5676.6091714641752</v>
      </c>
      <c r="E28" s="114">
        <v>3661.1067613252253</v>
      </c>
      <c r="F28" s="114">
        <v>1581.0554574233972</v>
      </c>
      <c r="G28" s="114">
        <v>5684.4445123718979</v>
      </c>
      <c r="H28" s="114">
        <v>16603.215902584696</v>
      </c>
      <c r="I28" s="114">
        <v>5425.0639875470997</v>
      </c>
      <c r="J28" s="114">
        <v>4058.5950796977004</v>
      </c>
      <c r="K28" s="114">
        <v>6119.5180844269016</v>
      </c>
      <c r="L28" s="114">
        <v>5884.1081762438989</v>
      </c>
      <c r="M28" s="114">
        <v>21487.285327915601</v>
      </c>
    </row>
    <row r="29" spans="2:16">
      <c r="B29" s="51" t="s">
        <v>161</v>
      </c>
      <c r="C29" s="51"/>
      <c r="D29" s="111">
        <v>1327.6744286761159</v>
      </c>
      <c r="E29" s="111">
        <v>1064.0780869023729</v>
      </c>
      <c r="F29" s="111">
        <v>907.14155442149877</v>
      </c>
      <c r="G29" s="111">
        <v>1227.7933515157201</v>
      </c>
      <c r="H29" s="111">
        <v>4526.6874215157077</v>
      </c>
      <c r="I29" s="111">
        <v>2153.3209143958111</v>
      </c>
      <c r="J29" s="111">
        <v>755.24393081100243</v>
      </c>
      <c r="K29" s="111">
        <v>657.36286527729862</v>
      </c>
      <c r="L29" s="111">
        <v>617.482879515891</v>
      </c>
      <c r="M29" s="111">
        <v>4183.4105900000031</v>
      </c>
    </row>
    <row r="30" spans="2:16">
      <c r="B30" s="51" t="s">
        <v>162</v>
      </c>
      <c r="D30" s="135">
        <f>+D28/D23</f>
        <v>0.21440821373186267</v>
      </c>
      <c r="E30" s="135">
        <f t="shared" ref="E30:M30" si="5">+E28/E23</f>
        <v>0.21355615827344832</v>
      </c>
      <c r="F30" s="135">
        <f t="shared" si="5"/>
        <v>0.14763141145818287</v>
      </c>
      <c r="G30" s="135">
        <f t="shared" si="5"/>
        <v>0.23502056636541618</v>
      </c>
      <c r="H30" s="135">
        <f t="shared" si="5"/>
        <v>0.21146357020344647</v>
      </c>
      <c r="I30" s="135">
        <f t="shared" si="5"/>
        <v>0.23155914392804283</v>
      </c>
      <c r="J30" s="135">
        <f t="shared" si="5"/>
        <v>0.19032998016988187</v>
      </c>
      <c r="K30" s="135">
        <f t="shared" si="5"/>
        <v>0.2725871671136888</v>
      </c>
      <c r="L30" s="135">
        <f t="shared" si="5"/>
        <v>0.2366699967527123</v>
      </c>
      <c r="M30" s="135">
        <f t="shared" si="5"/>
        <v>0.23339444432540649</v>
      </c>
    </row>
    <row r="31" spans="2:16" ht="26.25">
      <c r="B31" s="175" t="s">
        <v>189</v>
      </c>
      <c r="C31" s="136"/>
      <c r="D31" s="114">
        <v>474.15886825489963</v>
      </c>
      <c r="E31" s="114">
        <v>489.84113174510037</v>
      </c>
      <c r="F31" s="114">
        <v>607</v>
      </c>
      <c r="G31" s="114">
        <v>1404</v>
      </c>
      <c r="H31" s="114">
        <v>2975</v>
      </c>
      <c r="I31" s="114">
        <v>1539.0481717983998</v>
      </c>
      <c r="J31" s="114">
        <v>1057.9518282016002</v>
      </c>
      <c r="K31" s="114">
        <v>1850</v>
      </c>
      <c r="L31" s="114">
        <v>2502</v>
      </c>
      <c r="M31" s="114">
        <v>6949</v>
      </c>
      <c r="O31" s="59"/>
    </row>
    <row r="32" spans="2:16">
      <c r="B32" s="109" t="s">
        <v>184</v>
      </c>
      <c r="P32" s="59"/>
    </row>
    <row r="33" spans="2:15">
      <c r="B33" s="109"/>
      <c r="F33" s="145"/>
      <c r="G33" s="145"/>
      <c r="H33" s="145"/>
      <c r="I33" s="145"/>
      <c r="J33" s="145"/>
      <c r="K33" s="145"/>
      <c r="L33" s="145"/>
      <c r="M33" s="145"/>
      <c r="O33" s="59"/>
    </row>
    <row r="35" spans="2:15">
      <c r="F35" s="145"/>
      <c r="G35" s="145"/>
      <c r="H35" s="145"/>
      <c r="I35" s="145"/>
      <c r="J35" s="145"/>
      <c r="K35" s="145"/>
      <c r="L35" s="145"/>
      <c r="M35" s="145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zoomScaleNormal="100" workbookViewId="0">
      <selection activeCell="C5" sqref="C5"/>
    </sheetView>
  </sheetViews>
  <sheetFormatPr baseColWidth="10" defaultRowHeight="15"/>
  <cols>
    <col min="1" max="1" width="5.7109375" customWidth="1"/>
    <col min="2" max="2" width="25.85546875" style="52" bestFit="1" customWidth="1"/>
    <col min="3" max="4" width="11.5703125" style="52" customWidth="1"/>
  </cols>
  <sheetData>
    <row r="1" spans="2:12">
      <c r="B1" s="53" t="s">
        <v>30</v>
      </c>
      <c r="C1" s="129" t="s">
        <v>213</v>
      </c>
      <c r="D1" s="129" t="s">
        <v>214</v>
      </c>
      <c r="E1" s="129" t="s">
        <v>204</v>
      </c>
      <c r="F1" s="129" t="s">
        <v>155</v>
      </c>
      <c r="G1" s="129">
        <v>2017</v>
      </c>
      <c r="H1" s="129" t="s">
        <v>113</v>
      </c>
      <c r="I1" s="129" t="s">
        <v>114</v>
      </c>
      <c r="J1" s="129" t="s">
        <v>205</v>
      </c>
      <c r="K1" s="129" t="s">
        <v>215</v>
      </c>
      <c r="L1" s="129">
        <v>2018</v>
      </c>
    </row>
    <row r="2" spans="2:12">
      <c r="B2" s="97" t="s">
        <v>193</v>
      </c>
      <c r="C2" s="97"/>
      <c r="D2" s="97"/>
      <c r="E2" s="98"/>
      <c r="F2" s="98"/>
      <c r="G2" s="98"/>
      <c r="H2" s="98"/>
      <c r="I2" s="98"/>
    </row>
    <row r="3" spans="2:12" ht="9.75" customHeight="1">
      <c r="B3" s="99"/>
      <c r="C3" s="99"/>
      <c r="D3" s="99"/>
      <c r="E3" s="98"/>
      <c r="F3" s="98"/>
      <c r="G3" s="98"/>
      <c r="H3" s="98"/>
      <c r="I3" s="98"/>
    </row>
    <row r="4" spans="2:12">
      <c r="B4" s="130" t="s">
        <v>156</v>
      </c>
      <c r="C4" s="73">
        <v>18918</v>
      </c>
      <c r="D4" s="73">
        <v>19055</v>
      </c>
      <c r="E4" s="73">
        <v>18522</v>
      </c>
      <c r="F4" s="73">
        <v>19426</v>
      </c>
      <c r="G4" s="73">
        <v>75921</v>
      </c>
      <c r="H4" s="73">
        <v>18589</v>
      </c>
      <c r="I4" s="73">
        <v>20483</v>
      </c>
      <c r="J4" s="73">
        <v>19249</v>
      </c>
      <c r="K4" s="73">
        <v>19258</v>
      </c>
      <c r="L4" s="73">
        <v>77579</v>
      </c>
    </row>
    <row r="5" spans="2:12">
      <c r="B5" s="130" t="s">
        <v>191</v>
      </c>
      <c r="C5" s="73">
        <v>6589</v>
      </c>
      <c r="D5" s="73">
        <v>7332</v>
      </c>
      <c r="E5" s="73">
        <v>8352</v>
      </c>
      <c r="F5" s="73">
        <v>8439</v>
      </c>
      <c r="G5" s="73">
        <v>30712</v>
      </c>
      <c r="H5" s="73">
        <v>8369.0004109999973</v>
      </c>
      <c r="I5" s="73">
        <v>6625</v>
      </c>
      <c r="J5" s="73">
        <v>7336.88</v>
      </c>
      <c r="K5" s="73">
        <v>6878.1265965000002</v>
      </c>
      <c r="L5" s="73">
        <v>29209.007007499997</v>
      </c>
    </row>
    <row r="6" spans="2:12" s="75" customFormat="1" ht="6" customHeight="1">
      <c r="B6" s="51"/>
      <c r="C6" s="51"/>
      <c r="D6" s="51"/>
      <c r="E6" s="102"/>
      <c r="F6" s="102"/>
      <c r="G6" s="102"/>
      <c r="H6" s="102"/>
      <c r="I6" s="102"/>
      <c r="J6" s="102"/>
      <c r="K6" s="102"/>
      <c r="L6" s="102"/>
    </row>
    <row r="7" spans="2:12" s="75" customFormat="1">
      <c r="B7" s="105" t="s">
        <v>157</v>
      </c>
      <c r="C7" s="107">
        <f t="shared" ref="C7:K7" si="0">SUM(C4:C6)</f>
        <v>25507</v>
      </c>
      <c r="D7" s="107">
        <f t="shared" si="0"/>
        <v>26387</v>
      </c>
      <c r="E7" s="107">
        <f t="shared" si="0"/>
        <v>26874</v>
      </c>
      <c r="F7" s="107">
        <f t="shared" si="0"/>
        <v>27865</v>
      </c>
      <c r="G7" s="107">
        <f t="shared" si="0"/>
        <v>106633</v>
      </c>
      <c r="H7" s="107">
        <f t="shared" si="0"/>
        <v>26958.000410999997</v>
      </c>
      <c r="I7" s="107">
        <f t="shared" si="0"/>
        <v>27108</v>
      </c>
      <c r="J7" s="107">
        <f t="shared" si="0"/>
        <v>26585.88</v>
      </c>
      <c r="K7" s="107">
        <f t="shared" si="0"/>
        <v>26136.126596499998</v>
      </c>
      <c r="L7" s="107">
        <f>SUM(L4:L6)</f>
        <v>106788.0070075</v>
      </c>
    </row>
    <row r="8" spans="2:12" s="75" customFormat="1">
      <c r="B8" s="109" t="s">
        <v>192</v>
      </c>
      <c r="C8" s="109"/>
      <c r="D8" s="109"/>
    </row>
    <row r="9" spans="2:12" s="75" customFormat="1">
      <c r="B9" s="109"/>
      <c r="C9" s="109"/>
      <c r="D9" s="109"/>
    </row>
    <row r="10" spans="2:12" s="75" customFormat="1">
      <c r="B10" s="109"/>
      <c r="C10" s="109"/>
      <c r="D10" s="109"/>
    </row>
    <row r="11" spans="2:12">
      <c r="B11" s="109"/>
      <c r="C11" s="109"/>
      <c r="D11" s="109"/>
    </row>
    <row r="12" spans="2:12">
      <c r="B12" s="109"/>
      <c r="C12" s="109"/>
      <c r="D12" s="109"/>
    </row>
  </sheetData>
  <hyperlinks>
    <hyperlink ref="B1" location="SMSAAM!A1" display="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N7" sqref="N7:N10"/>
    </sheetView>
  </sheetViews>
  <sheetFormatPr baseColWidth="10" defaultRowHeight="15"/>
  <cols>
    <col min="1" max="1" width="5.7109375" customWidth="1"/>
    <col min="2" max="2" width="27.5703125" style="52" customWidth="1"/>
    <col min="3" max="4" width="14.140625" style="52" customWidth="1"/>
    <col min="11" max="11" width="12.7109375" customWidth="1"/>
  </cols>
  <sheetData>
    <row r="1" spans="2:15">
      <c r="B1" s="53" t="s">
        <v>30</v>
      </c>
      <c r="C1" s="129" t="s">
        <v>213</v>
      </c>
      <c r="D1" s="129" t="s">
        <v>214</v>
      </c>
      <c r="E1" s="129" t="s">
        <v>204</v>
      </c>
      <c r="F1" s="129" t="s">
        <v>155</v>
      </c>
      <c r="G1" s="129">
        <v>2017</v>
      </c>
      <c r="H1" s="129" t="s">
        <v>113</v>
      </c>
      <c r="I1" s="129" t="s">
        <v>114</v>
      </c>
      <c r="J1" s="129" t="s">
        <v>205</v>
      </c>
      <c r="K1" s="129" t="s">
        <v>215</v>
      </c>
      <c r="L1" s="129">
        <v>2018</v>
      </c>
    </row>
    <row r="2" spans="2:15">
      <c r="B2" s="119" t="s">
        <v>165</v>
      </c>
      <c r="C2" s="119"/>
      <c r="D2" s="119"/>
    </row>
    <row r="3" spans="2:15">
      <c r="B3" s="121"/>
      <c r="C3" s="121"/>
      <c r="D3" s="121"/>
    </row>
    <row r="4" spans="2:15">
      <c r="B4" s="138" t="s">
        <v>166</v>
      </c>
      <c r="C4" s="107">
        <f t="shared" ref="C4:I4" si="0">+C6+C7+C8+C9+C10</f>
        <v>2765439.4720000001</v>
      </c>
      <c r="D4" s="107">
        <f t="shared" si="0"/>
        <v>3905089.53</v>
      </c>
      <c r="E4" s="107">
        <f t="shared" si="0"/>
        <v>4108635.0260000001</v>
      </c>
      <c r="F4" s="107">
        <f t="shared" si="0"/>
        <v>4250700.4539999999</v>
      </c>
      <c r="G4" s="107">
        <f t="shared" si="0"/>
        <v>15029864.481999999</v>
      </c>
      <c r="H4" s="107">
        <f t="shared" si="0"/>
        <v>4041082</v>
      </c>
      <c r="I4" s="107">
        <f t="shared" si="0"/>
        <v>4610889.466</v>
      </c>
      <c r="J4" s="107">
        <f>+J6+J7+J8+J9+J10</f>
        <v>4491338.4110000003</v>
      </c>
      <c r="K4" s="107">
        <f t="shared" ref="K4:L4" si="1">+K6+K7+K8+K9+K10</f>
        <v>4604356.1229999997</v>
      </c>
      <c r="L4" s="107">
        <f t="shared" si="1"/>
        <v>17747666</v>
      </c>
      <c r="M4" s="59"/>
    </row>
    <row r="5" spans="2:15">
      <c r="B5" s="123" t="s">
        <v>167</v>
      </c>
      <c r="C5" s="123"/>
      <c r="D5" s="123"/>
      <c r="E5" s="42"/>
      <c r="F5" s="42"/>
      <c r="G5" s="42"/>
      <c r="H5" s="42"/>
      <c r="I5" s="42"/>
    </row>
    <row r="6" spans="2:15">
      <c r="B6" s="139" t="s">
        <v>64</v>
      </c>
      <c r="C6" s="180">
        <v>562881.80000000005</v>
      </c>
      <c r="D6" s="180">
        <v>617421.87</v>
      </c>
      <c r="E6" s="177">
        <v>624813.28300000005</v>
      </c>
      <c r="F6" s="177">
        <v>616519.84100000001</v>
      </c>
      <c r="G6" s="177">
        <f>SUM(C6:F6)</f>
        <v>2421636.7939999998</v>
      </c>
      <c r="H6" s="177">
        <v>486608</v>
      </c>
      <c r="I6" s="177">
        <v>613079.38299999991</v>
      </c>
      <c r="J6" s="177">
        <v>579398.51599999995</v>
      </c>
      <c r="K6" s="177">
        <v>588365.10100000026</v>
      </c>
      <c r="L6" s="177">
        <v>2267451</v>
      </c>
    </row>
    <row r="7" spans="2:15">
      <c r="B7" s="139" t="s">
        <v>168</v>
      </c>
      <c r="C7" s="180">
        <v>572978.97</v>
      </c>
      <c r="D7" s="180">
        <v>996914.12999999989</v>
      </c>
      <c r="E7" s="177">
        <v>1430867.21</v>
      </c>
      <c r="F7" s="177">
        <v>1560203.03</v>
      </c>
      <c r="G7" s="177">
        <f t="shared" ref="G7:G10" si="2">SUM(C7:F7)</f>
        <v>4560963.34</v>
      </c>
      <c r="H7" s="177">
        <v>1590683</v>
      </c>
      <c r="I7" s="177">
        <v>1519360.25</v>
      </c>
      <c r="J7" s="177">
        <v>1680829.24</v>
      </c>
      <c r="K7" s="177">
        <v>1648578.5099999998</v>
      </c>
      <c r="L7" s="177">
        <v>6439451</v>
      </c>
      <c r="M7" s="112">
        <f>+(L7-G7)/G7</f>
        <v>0.41186203877709754</v>
      </c>
      <c r="N7" s="59">
        <f>+L7-G7</f>
        <v>1878487.6600000001</v>
      </c>
      <c r="O7" s="112">
        <f>+(N7-M7)/M7</f>
        <v>4560962.34</v>
      </c>
    </row>
    <row r="8" spans="2:15">
      <c r="B8" s="139" t="s">
        <v>92</v>
      </c>
      <c r="C8" s="180">
        <v>427553.4</v>
      </c>
      <c r="D8" s="180">
        <v>296706.55000000005</v>
      </c>
      <c r="E8" s="177">
        <v>297717.86</v>
      </c>
      <c r="F8" s="177">
        <v>343497.52</v>
      </c>
      <c r="G8" s="177">
        <f t="shared" si="2"/>
        <v>1365475.33</v>
      </c>
      <c r="H8" s="177">
        <v>372386</v>
      </c>
      <c r="I8" s="177">
        <v>459151</v>
      </c>
      <c r="J8" s="177">
        <v>454727.6</v>
      </c>
      <c r="K8" s="177">
        <v>439318.39999999991</v>
      </c>
      <c r="L8" s="177">
        <v>1725583</v>
      </c>
      <c r="M8" s="112">
        <f>+(L8-G8)/G8</f>
        <v>0.26372330725301341</v>
      </c>
      <c r="N8" s="59">
        <f t="shared" ref="N8:N10" si="3">+L8-G8</f>
        <v>360107.66999999993</v>
      </c>
    </row>
    <row r="9" spans="2:15">
      <c r="B9" s="139" t="s">
        <v>84</v>
      </c>
      <c r="C9" s="180">
        <v>257243.33200000002</v>
      </c>
      <c r="D9" s="180">
        <v>317919.31</v>
      </c>
      <c r="E9" s="177">
        <v>315008.022</v>
      </c>
      <c r="F9" s="177">
        <v>264531.08499999996</v>
      </c>
      <c r="G9" s="177">
        <f t="shared" si="2"/>
        <v>1154701.7489999998</v>
      </c>
      <c r="H9" s="177">
        <v>285656</v>
      </c>
      <c r="I9" s="177">
        <v>321447.14299999998</v>
      </c>
      <c r="J9" s="177">
        <v>308137.09499999997</v>
      </c>
      <c r="K9" s="177">
        <v>292709.7620000001</v>
      </c>
      <c r="L9" s="177">
        <v>1207950</v>
      </c>
      <c r="M9" s="112">
        <f t="shared" ref="M9:M10" si="4">+(L9-G9)/G9</f>
        <v>4.6114289725562869E-2</v>
      </c>
      <c r="N9" s="59">
        <f t="shared" si="3"/>
        <v>53248.251000000164</v>
      </c>
    </row>
    <row r="10" spans="2:15">
      <c r="B10" s="139" t="s">
        <v>95</v>
      </c>
      <c r="C10" s="180">
        <v>944781.97</v>
      </c>
      <c r="D10" s="180">
        <v>1676127.67</v>
      </c>
      <c r="E10" s="177">
        <v>1440228.6510000001</v>
      </c>
      <c r="F10" s="177">
        <v>1465948.9780000001</v>
      </c>
      <c r="G10" s="177">
        <f t="shared" si="2"/>
        <v>5527087.2689999994</v>
      </c>
      <c r="H10" s="177">
        <v>1305749</v>
      </c>
      <c r="I10" s="177">
        <v>1697851.69</v>
      </c>
      <c r="J10" s="177">
        <v>1468245.96</v>
      </c>
      <c r="K10" s="177">
        <v>1635384.35</v>
      </c>
      <c r="L10" s="177">
        <v>6107231</v>
      </c>
      <c r="M10" s="112">
        <f t="shared" si="4"/>
        <v>0.10496373637048875</v>
      </c>
      <c r="N10" s="59">
        <f t="shared" si="3"/>
        <v>580143.73100000061</v>
      </c>
    </row>
    <row r="11" spans="2:15">
      <c r="B11" s="122"/>
      <c r="C11" s="122"/>
      <c r="D11" s="163"/>
      <c r="I11" s="120"/>
    </row>
    <row r="12" spans="2:15">
      <c r="B12" s="122"/>
      <c r="C12" s="122"/>
      <c r="D12" s="163"/>
      <c r="E12" s="87"/>
      <c r="F12" s="87"/>
      <c r="G12" s="87"/>
      <c r="H12" s="87"/>
      <c r="I12" s="120"/>
    </row>
    <row r="13" spans="2:15">
      <c r="B13" s="138" t="s">
        <v>169</v>
      </c>
      <c r="C13" s="107">
        <f t="shared" ref="C13:I13" si="5">+C15+C16+C17+C18+C19</f>
        <v>4954312.1436936939</v>
      </c>
      <c r="D13" s="107">
        <f t="shared" si="5"/>
        <v>5076150.9080990981</v>
      </c>
      <c r="E13" s="107">
        <f t="shared" si="5"/>
        <v>5024139.5071569365</v>
      </c>
      <c r="F13" s="107">
        <f t="shared" si="5"/>
        <v>4977388.1908188285</v>
      </c>
      <c r="G13" s="107">
        <f t="shared" si="5"/>
        <v>20031990.749768559</v>
      </c>
      <c r="H13" s="107">
        <f t="shared" si="5"/>
        <v>5406235.7117117122</v>
      </c>
      <c r="I13" s="107">
        <f t="shared" si="5"/>
        <v>5193912.2089999998</v>
      </c>
      <c r="J13" s="107">
        <f>+J15+J16+J17+J18+J19</f>
        <v>5404375.9640000006</v>
      </c>
      <c r="K13" s="107">
        <f t="shared" ref="K13:L13" si="6">+K15+K16+K17+K18+K19</f>
        <v>5690230.1152882893</v>
      </c>
      <c r="L13" s="107">
        <f t="shared" si="6"/>
        <v>21694754</v>
      </c>
    </row>
    <row r="14" spans="2:15">
      <c r="B14" s="123" t="s">
        <v>167</v>
      </c>
      <c r="C14" s="123"/>
      <c r="D14" s="163"/>
      <c r="E14" s="42"/>
      <c r="F14" s="42"/>
      <c r="G14" s="42"/>
      <c r="H14" s="42"/>
      <c r="I14" s="120"/>
      <c r="J14" s="42"/>
      <c r="K14" s="42"/>
      <c r="L14" s="42"/>
    </row>
    <row r="15" spans="2:15">
      <c r="B15" s="140" t="s">
        <v>67</v>
      </c>
      <c r="C15" s="180">
        <v>2633268.4500000002</v>
      </c>
      <c r="D15" s="180">
        <v>2597805.77</v>
      </c>
      <c r="E15" s="177">
        <v>2698119.42</v>
      </c>
      <c r="F15" s="177">
        <v>2509893.63</v>
      </c>
      <c r="G15" s="177">
        <f>SUM(C15:F15)</f>
        <v>10439087.27</v>
      </c>
      <c r="H15" s="177">
        <v>2685694</v>
      </c>
      <c r="I15" s="177">
        <v>2897193.0399999996</v>
      </c>
      <c r="J15" s="177">
        <v>3191307.08</v>
      </c>
      <c r="K15" s="177">
        <f>+L15-J15-I15-H15</f>
        <v>3099793.8800000008</v>
      </c>
      <c r="L15" s="177">
        <v>11873988</v>
      </c>
      <c r="M15" s="112"/>
    </row>
    <row r="16" spans="2:15">
      <c r="B16" s="140" t="s">
        <v>70</v>
      </c>
      <c r="C16" s="180">
        <v>1390041</v>
      </c>
      <c r="D16" s="180">
        <v>1543286.7849999997</v>
      </c>
      <c r="E16" s="177">
        <v>1449553.6810000001</v>
      </c>
      <c r="F16" s="177">
        <v>1386320.4564</v>
      </c>
      <c r="G16" s="177">
        <f t="shared" ref="G16:G19" si="7">SUM(C16:F16)</f>
        <v>5769201.9223999996</v>
      </c>
      <c r="H16" s="177">
        <v>1594456</v>
      </c>
      <c r="I16" s="177">
        <v>1394694.6329999997</v>
      </c>
      <c r="J16" s="177">
        <v>1372786.1950000001</v>
      </c>
      <c r="K16" s="177">
        <f t="shared" ref="K16:K19" si="8">+L16-J16-I16-H16</f>
        <v>1325986.1720000003</v>
      </c>
      <c r="L16" s="177">
        <v>5687923</v>
      </c>
    </row>
    <row r="17" spans="2:12">
      <c r="B17" s="140" t="s">
        <v>72</v>
      </c>
      <c r="C17" s="180">
        <v>633219</v>
      </c>
      <c r="D17" s="180">
        <v>561965.13400000008</v>
      </c>
      <c r="E17" s="177">
        <v>564196.90922000003</v>
      </c>
      <c r="F17" s="177">
        <v>701601.83559000003</v>
      </c>
      <c r="G17" s="177">
        <f t="shared" si="7"/>
        <v>2460982.8788100001</v>
      </c>
      <c r="H17" s="177">
        <v>626460</v>
      </c>
      <c r="I17" s="177">
        <v>602395.16599999997</v>
      </c>
      <c r="J17" s="177">
        <v>615368.15899999999</v>
      </c>
      <c r="K17" s="177">
        <f t="shared" si="8"/>
        <v>741780.67500000005</v>
      </c>
      <c r="L17" s="177">
        <v>2586004</v>
      </c>
    </row>
    <row r="18" spans="2:12">
      <c r="B18" s="140" t="s">
        <v>77</v>
      </c>
      <c r="C18" s="180">
        <v>212940</v>
      </c>
      <c r="D18" s="180">
        <v>273570.62</v>
      </c>
      <c r="E18" s="177">
        <v>231962.56</v>
      </c>
      <c r="F18" s="177">
        <v>297713.44</v>
      </c>
      <c r="G18" s="177">
        <f t="shared" si="7"/>
        <v>1016186.6199999999</v>
      </c>
      <c r="H18" s="177">
        <v>361027</v>
      </c>
      <c r="I18" s="177">
        <v>299629.37</v>
      </c>
      <c r="J18" s="177">
        <v>224914.53</v>
      </c>
      <c r="K18" s="177">
        <f t="shared" si="8"/>
        <v>209701.09999999998</v>
      </c>
      <c r="L18" s="177">
        <v>1095272</v>
      </c>
    </row>
    <row r="19" spans="2:12">
      <c r="B19" s="140" t="s">
        <v>89</v>
      </c>
      <c r="C19" s="180">
        <v>84843.693693693698</v>
      </c>
      <c r="D19" s="180">
        <v>99522.599099099098</v>
      </c>
      <c r="E19" s="177">
        <v>80306.936936936938</v>
      </c>
      <c r="F19" s="177">
        <v>81858.828828828831</v>
      </c>
      <c r="G19" s="177">
        <f t="shared" si="7"/>
        <v>346532.05855855852</v>
      </c>
      <c r="H19" s="177">
        <v>138598.71171171172</v>
      </c>
      <c r="I19" s="177">
        <v>0</v>
      </c>
      <c r="J19" s="177">
        <v>0</v>
      </c>
      <c r="K19" s="177">
        <f t="shared" si="8"/>
        <v>312968.28828828828</v>
      </c>
      <c r="L19" s="177">
        <v>451567</v>
      </c>
    </row>
    <row r="24" spans="2:12" s="9" customFormat="1">
      <c r="B24" s="119" t="s">
        <v>171</v>
      </c>
      <c r="C24" s="119"/>
      <c r="D24" s="119"/>
    </row>
    <row r="25" spans="2:12">
      <c r="B25" s="121"/>
      <c r="C25" s="121"/>
      <c r="D25" s="121"/>
    </row>
    <row r="26" spans="2:12">
      <c r="B26" s="105" t="s">
        <v>166</v>
      </c>
      <c r="C26" s="107">
        <f>+C28+C29+C30+C31+C32</f>
        <v>250222.55000000002</v>
      </c>
      <c r="D26" s="107">
        <f t="shared" ref="D26:L26" si="9">+D28+D29+D30+D31+D32</f>
        <v>336741.45</v>
      </c>
      <c r="E26" s="107">
        <f t="shared" si="9"/>
        <v>389778.24999999994</v>
      </c>
      <c r="F26" s="107">
        <f t="shared" si="9"/>
        <v>397828.85000000003</v>
      </c>
      <c r="G26" s="107">
        <f t="shared" si="9"/>
        <v>1374571.0999999999</v>
      </c>
      <c r="H26" s="107">
        <f t="shared" si="9"/>
        <v>402044.2</v>
      </c>
      <c r="I26" s="107">
        <f t="shared" si="9"/>
        <v>414336</v>
      </c>
      <c r="J26" s="107">
        <f t="shared" si="9"/>
        <v>438756.72386079998</v>
      </c>
      <c r="K26" s="107">
        <f t="shared" si="9"/>
        <v>441534.35</v>
      </c>
      <c r="L26" s="107">
        <f t="shared" si="9"/>
        <v>1696671.2738607996</v>
      </c>
    </row>
    <row r="27" spans="2:12">
      <c r="B27" s="123"/>
      <c r="C27" s="123"/>
      <c r="D27" s="123"/>
      <c r="E27" s="42"/>
      <c r="F27" s="42"/>
      <c r="G27" s="42"/>
      <c r="H27" s="42"/>
      <c r="I27" s="42"/>
    </row>
    <row r="28" spans="2:12">
      <c r="B28" s="139" t="s">
        <v>64</v>
      </c>
      <c r="C28" s="180">
        <v>65868</v>
      </c>
      <c r="D28" s="180">
        <v>69270</v>
      </c>
      <c r="E28" s="177">
        <v>73885</v>
      </c>
      <c r="F28" s="177">
        <v>71454</v>
      </c>
      <c r="G28" s="177">
        <v>280477</v>
      </c>
      <c r="H28" s="177">
        <v>57099</v>
      </c>
      <c r="I28" s="177">
        <v>68829</v>
      </c>
      <c r="J28" s="178">
        <v>68808</v>
      </c>
      <c r="K28" s="178">
        <v>65097</v>
      </c>
      <c r="L28" s="178">
        <v>259833</v>
      </c>
    </row>
    <row r="29" spans="2:12">
      <c r="B29" s="139" t="s">
        <v>168</v>
      </c>
      <c r="C29" s="180">
        <v>75211.950000000012</v>
      </c>
      <c r="D29" s="180">
        <v>130859.85</v>
      </c>
      <c r="E29" s="177">
        <v>182082.44999999998</v>
      </c>
      <c r="F29" s="177">
        <v>198826.65</v>
      </c>
      <c r="G29" s="177">
        <v>586980.9</v>
      </c>
      <c r="H29" s="177">
        <v>205424.99999999997</v>
      </c>
      <c r="I29" s="177">
        <v>192244.8</v>
      </c>
      <c r="J29" s="178">
        <v>216862.8</v>
      </c>
      <c r="K29" s="178">
        <v>210637.34999999998</v>
      </c>
      <c r="L29" s="178">
        <v>825169.94999999984</v>
      </c>
    </row>
    <row r="30" spans="2:12">
      <c r="B30" s="139" t="s">
        <v>92</v>
      </c>
      <c r="C30" s="180">
        <v>56620</v>
      </c>
      <c r="D30" s="180">
        <v>46284</v>
      </c>
      <c r="E30" s="177">
        <v>45231</v>
      </c>
      <c r="F30" s="177">
        <v>41703</v>
      </c>
      <c r="G30" s="177">
        <v>189838</v>
      </c>
      <c r="H30" s="177">
        <v>60028</v>
      </c>
      <c r="I30" s="177">
        <v>60047</v>
      </c>
      <c r="J30" s="178">
        <v>66622</v>
      </c>
      <c r="K30" s="178">
        <v>67123</v>
      </c>
      <c r="L30" s="178">
        <v>253820</v>
      </c>
    </row>
    <row r="31" spans="2:12">
      <c r="B31" s="139" t="s">
        <v>84</v>
      </c>
      <c r="C31" s="180">
        <v>11359.6</v>
      </c>
      <c r="D31" s="180">
        <v>13613.6</v>
      </c>
      <c r="E31" s="177">
        <v>13113.8</v>
      </c>
      <c r="F31" s="177">
        <v>9132.2000000000007</v>
      </c>
      <c r="G31" s="177">
        <v>47219.199999999997</v>
      </c>
      <c r="H31" s="177">
        <v>10392.200000000001</v>
      </c>
      <c r="I31" s="177">
        <v>11218.199999999999</v>
      </c>
      <c r="J31" s="178">
        <v>13350.923860800001</v>
      </c>
      <c r="K31" s="178">
        <v>12750</v>
      </c>
      <c r="L31" s="178">
        <v>47711.323860800003</v>
      </c>
    </row>
    <row r="32" spans="2:12">
      <c r="B32" s="139" t="s">
        <v>195</v>
      </c>
      <c r="C32" s="180">
        <v>41163</v>
      </c>
      <c r="D32" s="180">
        <v>76714</v>
      </c>
      <c r="E32" s="177">
        <v>75466</v>
      </c>
      <c r="F32" s="177">
        <v>76713</v>
      </c>
      <c r="G32" s="177">
        <v>270056</v>
      </c>
      <c r="H32" s="177">
        <v>69100</v>
      </c>
      <c r="I32" s="177">
        <v>81997</v>
      </c>
      <c r="J32" s="178">
        <v>73113</v>
      </c>
      <c r="K32" s="178">
        <v>85927</v>
      </c>
      <c r="L32" s="178">
        <v>310137</v>
      </c>
    </row>
    <row r="33" spans="2:12">
      <c r="B33" s="122"/>
      <c r="C33" s="122"/>
      <c r="D33" s="122"/>
    </row>
    <row r="34" spans="2:12">
      <c r="B34" s="122"/>
      <c r="C34" s="122"/>
      <c r="D34" s="122"/>
    </row>
    <row r="35" spans="2:12">
      <c r="B35" s="138" t="s">
        <v>169</v>
      </c>
      <c r="C35" s="173">
        <f>+C37+C38+C39+C40+C41</f>
        <v>430581</v>
      </c>
      <c r="D35" s="173">
        <f t="shared" ref="D35:L35" si="10">+D37+D38+D39+D40+D41</f>
        <v>420865</v>
      </c>
      <c r="E35" s="173">
        <f t="shared" si="10"/>
        <v>408338</v>
      </c>
      <c r="F35" s="173">
        <f t="shared" si="10"/>
        <v>381067</v>
      </c>
      <c r="G35" s="173">
        <f t="shared" si="10"/>
        <v>1640851</v>
      </c>
      <c r="H35" s="173">
        <f t="shared" si="10"/>
        <v>408358</v>
      </c>
      <c r="I35" s="173">
        <f t="shared" si="10"/>
        <v>422623</v>
      </c>
      <c r="J35" s="173">
        <f t="shared" si="10"/>
        <v>423871</v>
      </c>
      <c r="K35" s="173">
        <f t="shared" si="10"/>
        <v>451357</v>
      </c>
      <c r="L35" s="173">
        <f t="shared" si="10"/>
        <v>1706209</v>
      </c>
    </row>
    <row r="36" spans="2:12">
      <c r="B36" s="123" t="s">
        <v>167</v>
      </c>
      <c r="C36" s="123"/>
      <c r="D36" s="123"/>
      <c r="E36" s="42"/>
      <c r="F36" s="42"/>
      <c r="G36" s="42"/>
      <c r="H36" s="42"/>
      <c r="I36" s="42"/>
    </row>
    <row r="37" spans="2:12">
      <c r="B37" s="140" t="s">
        <v>67</v>
      </c>
      <c r="C37" s="176">
        <v>288047</v>
      </c>
      <c r="D37" s="176">
        <v>275594</v>
      </c>
      <c r="E37" s="177">
        <v>263807</v>
      </c>
      <c r="F37" s="177">
        <v>247535</v>
      </c>
      <c r="G37" s="177">
        <v>1074983</v>
      </c>
      <c r="H37" s="177">
        <v>261183</v>
      </c>
      <c r="I37" s="177">
        <v>278223</v>
      </c>
      <c r="J37" s="178">
        <v>308276</v>
      </c>
      <c r="K37" s="178">
        <v>325478</v>
      </c>
      <c r="L37" s="178">
        <v>1173160</v>
      </c>
    </row>
    <row r="38" spans="2:12">
      <c r="B38" s="140" t="s">
        <v>70</v>
      </c>
      <c r="C38" s="176">
        <v>123096</v>
      </c>
      <c r="D38" s="176">
        <v>128742</v>
      </c>
      <c r="E38" s="177">
        <v>126484</v>
      </c>
      <c r="F38" s="177">
        <v>114510</v>
      </c>
      <c r="G38" s="177">
        <v>492832</v>
      </c>
      <c r="H38" s="177">
        <v>132249</v>
      </c>
      <c r="I38" s="177">
        <v>125396</v>
      </c>
      <c r="J38" s="178">
        <v>99576</v>
      </c>
      <c r="K38" s="178">
        <v>98652</v>
      </c>
      <c r="L38" s="178">
        <v>455873</v>
      </c>
    </row>
    <row r="39" spans="2:12">
      <c r="B39" s="140" t="s">
        <v>72</v>
      </c>
      <c r="C39" s="176">
        <v>19438</v>
      </c>
      <c r="D39" s="176">
        <v>16529</v>
      </c>
      <c r="E39" s="177">
        <v>18047</v>
      </c>
      <c r="F39" s="177">
        <v>19022</v>
      </c>
      <c r="G39" s="177">
        <v>73036</v>
      </c>
      <c r="H39" s="177">
        <v>14926</v>
      </c>
      <c r="I39" s="177">
        <v>19004</v>
      </c>
      <c r="J39" s="178">
        <v>16019</v>
      </c>
      <c r="K39" s="178">
        <v>27227</v>
      </c>
      <c r="L39" s="178">
        <v>77176</v>
      </c>
    </row>
    <row r="40" spans="2:12">
      <c r="B40" s="140" t="s">
        <v>77</v>
      </c>
      <c r="C40" s="176">
        <v>0</v>
      </c>
      <c r="D40" s="176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8">
        <v>0</v>
      </c>
      <c r="K40" s="178">
        <v>0</v>
      </c>
      <c r="L40" s="178">
        <v>0</v>
      </c>
    </row>
    <row r="41" spans="2:12">
      <c r="B41" s="140" t="s">
        <v>89</v>
      </c>
      <c r="C41" s="176">
        <v>0</v>
      </c>
      <c r="D41" s="176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8">
        <v>0</v>
      </c>
      <c r="K41" s="178">
        <v>0</v>
      </c>
      <c r="L41" s="178">
        <v>0</v>
      </c>
    </row>
    <row r="42" spans="2:12">
      <c r="B42" s="125"/>
      <c r="C42" s="179"/>
      <c r="D42" s="179"/>
      <c r="E42" s="79"/>
      <c r="F42" s="79"/>
      <c r="G42" s="79"/>
      <c r="H42" s="79"/>
      <c r="I42" s="79"/>
      <c r="J42" s="79"/>
      <c r="K42" s="79"/>
      <c r="L42" s="79"/>
    </row>
    <row r="43" spans="2:12">
      <c r="B43" s="124" t="s">
        <v>170</v>
      </c>
      <c r="C43" s="124"/>
      <c r="D43" s="124"/>
    </row>
    <row r="44" spans="2:12">
      <c r="B44" s="124" t="s">
        <v>194</v>
      </c>
      <c r="C44" s="124"/>
      <c r="D44" s="124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dcterms:created xsi:type="dcterms:W3CDTF">2018-08-10T16:17:11Z</dcterms:created>
  <dcterms:modified xsi:type="dcterms:W3CDTF">2019-03-15T14:08:03Z</dcterms:modified>
</cp:coreProperties>
</file>