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3/1Q23/Conference Call/"/>
    </mc:Choice>
  </mc:AlternateContent>
  <xr:revisionPtr revIDLastSave="0" documentId="8_{DE3C8B21-D5F4-4265-86EC-D743D61DE34C}" xr6:coauthVersionLast="47" xr6:coauthVersionMax="47" xr10:uidLastSave="{00000000-0000-0000-0000-000000000000}"/>
  <bookViews>
    <workbookView xWindow="-28920" yWindow="-3225" windowWidth="29040" windowHeight="1584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Efectivo y Deuda Financiera" sheetId="12" r:id="rId6"/>
  </sheets>
  <definedNames>
    <definedName name="_xlnm.Print_Area" localSheetId="2">EERR!$B$3:$B$28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7" l="1"/>
  <c r="D12" i="7"/>
  <c r="D19" i="7" s="1"/>
  <c r="C12" i="7"/>
  <c r="C19" i="7" s="1"/>
  <c r="D4" i="7"/>
  <c r="C4" i="7"/>
  <c r="D75" i="7" l="1"/>
  <c r="D74" i="7"/>
  <c r="D63" i="7"/>
  <c r="D60" i="7"/>
  <c r="D62" i="7" s="1"/>
  <c r="D57" i="7"/>
  <c r="D59" i="7" s="1"/>
  <c r="C57" i="7"/>
  <c r="C59" i="7" s="1"/>
  <c r="C60" i="7" s="1"/>
  <c r="C62" i="7" s="1"/>
  <c r="C7" i="12"/>
  <c r="C8" i="12"/>
  <c r="C8" i="6"/>
  <c r="C10" i="6" s="1"/>
  <c r="C11" i="6" s="1"/>
  <c r="C13" i="6" s="1"/>
  <c r="D11" i="6"/>
  <c r="D13" i="6" s="1"/>
  <c r="D8" i="6"/>
  <c r="D10" i="6" s="1"/>
  <c r="C27" i="4"/>
  <c r="D31" i="7"/>
  <c r="C31" i="7"/>
  <c r="C23" i="7"/>
  <c r="C36" i="7" l="1"/>
  <c r="D36" i="7"/>
  <c r="D7" i="12"/>
  <c r="D9" i="12"/>
  <c r="C28" i="4" l="1"/>
  <c r="D27" i="4" l="1"/>
  <c r="D28" i="4" s="1"/>
  <c r="F7" i="12" l="1"/>
</calcChain>
</file>

<file path=xl/sharedStrings.xml><?xml version="1.0" encoding="utf-8"?>
<sst xmlns="http://schemas.openxmlformats.org/spreadsheetml/2006/main" count="288" uniqueCount="160">
  <si>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</si>
  <si>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</si>
  <si>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</si>
  <si>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</si>
  <si>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</si>
  <si>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</si>
  <si>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</si>
  <si>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</si>
  <si>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</si>
  <si>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</si>
  <si>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</si>
  <si>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</si>
  <si>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</si>
  <si>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</si>
  <si>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</si>
  <si>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</si>
  <si>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Terminales Portuarios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</si>
  <si>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</si>
  <si>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</si>
  <si>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</si>
  <si>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</si>
  <si>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</si>
  <si>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</si>
  <si>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</si>
  <si>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</si>
  <si>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</si>
  <si>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</si>
  <si>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</si>
  <si>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</si>
  <si>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</si>
  <si>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</si>
  <si>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</si>
  <si>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</si>
  <si>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</si>
  <si>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</si>
  <si>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</si>
  <si>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</si>
  <si>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</si>
  <si>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</si>
  <si>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</si>
  <si>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</si>
  <si>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</si>
  <si>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</si>
  <si>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</si>
  <si>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</si>
  <si>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</si>
  <si>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</si>
  <si>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</si>
  <si>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</si>
  <si>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</si>
  <si>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</si>
  <si>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</si>
  <si>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</si>
  <si>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</si>
  <si>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</si>
  <si>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</si>
  <si>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</si>
  <si>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</si>
  <si>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</si>
  <si>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</si>
  <si>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</si>
  <si>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</si>
  <si>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</si>
  <si>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</si>
  <si>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</si>
  <si>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</si>
  <si>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</si>
  <si>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</si>
  <si>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</si>
  <si>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</si>
  <si>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</si>
  <si>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</si>
  <si>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</si>
  <si>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</si>
  <si>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</si>
  <si>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</si>
  <si>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</si>
  <si>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</si>
  <si>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</si>
  <si>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</si>
  <si>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</si>
  <si>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</si>
  <si>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</si>
  <si>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</si>
  <si>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</si>
  <si>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</si>
  <si>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</si>
  <si>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</si>
  <si>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</si>
  <si>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</si>
  <si>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</si>
  <si>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</si>
  <si>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</si>
  <si>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</si>
  <si>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</si>
  <si>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</si>
  <si>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</si>
  <si>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</si>
  <si>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</si>
  <si>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</si>
  <si>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</si>
  <si>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</si>
  <si>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</si>
  <si>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</si>
  <si>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</si>
  <si>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</si>
  <si>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</si>
  <si>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</si>
  <si>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</si>
  <si>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</si>
  <si>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</si>
  <si>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</si>
  <si>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</si>
  <si>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</si>
  <si>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</si>
  <si>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</si>
  <si>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Utilidad (asociadas al 100%)</t>
  </si>
  <si>
    <t>Balance (MUS$)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</si>
  <si>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</si>
  <si>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</si>
  <si>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</si>
  <si>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</si>
  <si>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</si>
  <si>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</si>
  <si>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</si>
  <si>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(1) Aerosan: 100% propiedad a partir de 01 noviembre 2020</t>
  </si>
  <si>
    <t>Total TEU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</si>
  <si>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</si>
  <si>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</si>
  <si>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</si>
  <si>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</si>
  <si>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</si>
  <si>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</si>
  <si>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</si>
  <si>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</si>
  <si>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</si>
  <si>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</si>
  <si>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</si>
  <si>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</si>
  <si>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</si>
  <si>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</si>
  <si>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</si>
  <si>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</si>
  <si>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</si>
  <si>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Ganancia (pérdida) procedente de operaciones continuadas</t>
  </si>
  <si>
    <t>Gasto por impuestos a las ganancias, operaciones continuadas</t>
  </si>
  <si>
    <t>Logística terrestre y logística aérea</t>
  </si>
  <si>
    <t>Consolidado Proforma</t>
  </si>
  <si>
    <t>Activos para su disposición clasificados como mantenidos para la venta y operaciones discontinuadas (*)</t>
  </si>
  <si>
    <t>Pasivos para su disposición clasificados como operaciones discontinuadas  (*)</t>
  </si>
  <si>
    <t>Ganancia (pérdida) procedente de operaciones discontinuadas  (*)</t>
  </si>
  <si>
    <t>(*) Apertura de Operaciones Discontinuadas se encuentra detallada en nota 41 de los Estados Financieros.</t>
  </si>
  <si>
    <t>Logística terrestre y aérea</t>
  </si>
  <si>
    <t>Reexpresado(1)</t>
  </si>
  <si>
    <t>1T23</t>
  </si>
  <si>
    <t>1T22</t>
  </si>
  <si>
    <t>(*) La reexpresión del estado de resultado por función del periodo terminado al 31 de marzo de 2022 corresponde a la separación en operaciones continuadas y discontinuadas. La porción del estado de resultado por función de operaciones discontinuadas se encuentra en la nota 41.2.</t>
  </si>
  <si>
    <t>Resultado Filiales (MUS$)</t>
  </si>
  <si>
    <t>Resultado Asociadas (MUS$)(2)</t>
  </si>
  <si>
    <t>(2) Coligadas al 100%, solo Utilidad incluye cifras Puerto Buenavista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</si>
</sst>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68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8" fillId="70" borderId="0" xfId="0" applyFont="1" applyFill="1" applyAlignment="1">
      <alignment vertical="center"/>
    </xf>
    <xf numFmtId="0" fontId="257" fillId="70" borderId="0" xfId="0" applyFont="1" applyFill="1" applyAlignment="1">
      <alignment vertical="center"/>
    </xf>
    <xf numFmtId="0" fontId="263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4" fillId="70" borderId="0" xfId="0" applyFont="1" applyFill="1" applyAlignment="1">
      <alignment vertical="center"/>
    </xf>
    <xf numFmtId="175" fontId="264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58" fillId="71" borderId="0" xfId="0" applyFont="1" applyFill="1" applyAlignment="1">
      <alignment horizontal="left"/>
    </xf>
    <xf numFmtId="0" fontId="258" fillId="70" borderId="0" xfId="0" applyFont="1" applyFill="1"/>
    <xf numFmtId="0" fontId="265" fillId="0" borderId="0" xfId="0" applyFont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0" fontId="262" fillId="0" borderId="0" xfId="0" applyFont="1" applyAlignment="1">
      <alignment horizontal="left" vertical="center" indent="2"/>
    </xf>
    <xf numFmtId="3" fontId="261" fillId="71" borderId="0" xfId="0" applyNumberFormat="1" applyFont="1" applyFill="1" applyAlignment="1">
      <alignment horizontal="center" vertical="center"/>
    </xf>
    <xf numFmtId="0" fontId="258" fillId="0" borderId="49" xfId="0" applyFont="1" applyBorder="1" applyAlignment="1">
      <alignment vertical="center"/>
    </xf>
    <xf numFmtId="0" fontId="3" fillId="71" borderId="0" xfId="0" applyFont="1" applyFill="1"/>
    <xf numFmtId="0" fontId="266" fillId="71" borderId="0" xfId="0" applyFont="1" applyFill="1" applyAlignment="1">
      <alignment horizontal="left"/>
    </xf>
    <xf numFmtId="0" fontId="267" fillId="7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5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258" fillId="0" borderId="0" xfId="0" applyFont="1" applyAlignment="1">
      <alignment horizontal="center"/>
    </xf>
    <xf numFmtId="0" fontId="6" fillId="0" borderId="2" xfId="2" applyBorder="1" applyAlignment="1">
      <alignment vertical="center"/>
    </xf>
    <xf numFmtId="0" fontId="0" fillId="0" borderId="25" xfId="0" applyBorder="1"/>
    <xf numFmtId="17" fontId="258" fillId="0" borderId="48" xfId="0" applyNumberFormat="1" applyFont="1" applyBorder="1" applyAlignment="1">
      <alignment horizontal="center" vertical="center"/>
    </xf>
    <xf numFmtId="14" fontId="258" fillId="0" borderId="48" xfId="0" applyNumberFormat="1" applyFont="1" applyBorder="1" applyAlignment="1">
      <alignment horizontal="center" vertical="center"/>
    </xf>
    <xf numFmtId="0" fontId="270" fillId="0" borderId="0" xfId="2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41" fontId="257" fillId="0" borderId="0" xfId="9377" applyFont="1"/>
    <xf numFmtId="3" fontId="257" fillId="0" borderId="0" xfId="0" applyNumberFormat="1" applyFont="1"/>
    <xf numFmtId="2" fontId="257" fillId="0" borderId="0" xfId="9377" applyNumberFormat="1" applyFont="1"/>
    <xf numFmtId="0" fontId="272" fillId="0" borderId="0" xfId="0" applyFont="1"/>
    <xf numFmtId="0" fontId="6" fillId="0" borderId="0" xfId="2" applyBorder="1" applyAlignment="1">
      <alignment vertical="center"/>
    </xf>
    <xf numFmtId="0" fontId="264" fillId="0" borderId="0" xfId="0" applyFont="1" applyAlignment="1">
      <alignment horizontal="center" vertical="center"/>
    </xf>
    <xf numFmtId="41" fontId="273" fillId="0" borderId="0" xfId="9377" applyFont="1" applyFill="1" applyAlignment="1">
      <alignment horizontal="center" wrapText="1"/>
    </xf>
    <xf numFmtId="0" fontId="272" fillId="0" borderId="0" xfId="0" applyFont="1" applyAlignment="1">
      <alignment vertical="center"/>
    </xf>
    <xf numFmtId="0" fontId="275" fillId="0" borderId="0" xfId="2" applyFont="1" applyAlignment="1">
      <alignment vertical="center"/>
    </xf>
    <xf numFmtId="0" fontId="274" fillId="71" borderId="0" xfId="0" applyFont="1" applyFill="1"/>
    <xf numFmtId="0" fontId="274" fillId="0" borderId="0" xfId="0" applyFont="1" applyAlignment="1">
      <alignment horizontal="right"/>
    </xf>
    <xf numFmtId="0" fontId="276" fillId="0" borderId="0" xfId="0" applyFont="1" applyAlignment="1">
      <alignment horizontal="left"/>
    </xf>
    <xf numFmtId="0" fontId="274" fillId="0" borderId="0" xfId="0" applyFont="1" applyAlignment="1">
      <alignment vertical="center"/>
    </xf>
    <xf numFmtId="0" fontId="277" fillId="0" borderId="0" xfId="0" applyFont="1" applyAlignment="1">
      <alignment vertical="center"/>
    </xf>
    <xf numFmtId="0" fontId="258" fillId="0" borderId="24" xfId="0" applyFont="1" applyBorder="1" applyAlignment="1">
      <alignment vertical="center"/>
    </xf>
    <xf numFmtId="41" fontId="278" fillId="0" borderId="0" xfId="9377" applyFont="1" applyFill="1" applyAlignment="1">
      <alignment horizontal="center" wrapText="1"/>
    </xf>
    <xf numFmtId="3" fontId="264" fillId="70" borderId="0" xfId="0" applyNumberFormat="1" applyFont="1" applyFill="1" applyAlignment="1">
      <alignment horizontal="center" vertical="center"/>
    </xf>
    <xf numFmtId="3" fontId="278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3" fontId="264" fillId="70" borderId="0" xfId="0" applyNumberFormat="1" applyFont="1" applyFill="1" applyAlignment="1">
      <alignment horizontal="center"/>
    </xf>
    <xf numFmtId="3" fontId="264" fillId="71" borderId="0" xfId="0" applyNumberFormat="1" applyFont="1" applyFill="1" applyAlignment="1">
      <alignment horizontal="center"/>
    </xf>
    <xf numFmtId="3" fontId="278" fillId="0" borderId="0" xfId="0" applyNumberFormat="1" applyFont="1" applyAlignment="1">
      <alignment horizontal="center"/>
    </xf>
    <xf numFmtId="0" fontId="264" fillId="0" borderId="49" xfId="0" applyFont="1" applyBorder="1" applyAlignment="1">
      <alignment horizontal="center" vertical="center"/>
    </xf>
    <xf numFmtId="0" fontId="279" fillId="0" borderId="0" xfId="0" applyFont="1" applyAlignment="1">
      <alignment vertical="center"/>
    </xf>
    <xf numFmtId="41" fontId="264" fillId="70" borderId="0" xfId="9377" applyFont="1" applyFill="1"/>
    <xf numFmtId="41" fontId="278" fillId="0" borderId="0" xfId="0" applyNumberFormat="1" applyFont="1"/>
    <xf numFmtId="0" fontId="278" fillId="0" borderId="0" xfId="0" applyFont="1"/>
    <xf numFmtId="3" fontId="278" fillId="71" borderId="0" xfId="0" applyNumberFormat="1" applyFont="1" applyFill="1" applyAlignment="1">
      <alignment vertical="center"/>
    </xf>
    <xf numFmtId="0" fontId="278" fillId="0" borderId="0" xfId="0" applyFont="1" applyAlignment="1">
      <alignment horizontal="right"/>
    </xf>
    <xf numFmtId="0" fontId="280" fillId="0" borderId="0" xfId="2" applyFont="1" applyAlignment="1">
      <alignment horizontal="center" vertical="center"/>
    </xf>
    <xf numFmtId="0" fontId="264" fillId="71" borderId="0" xfId="0" applyFont="1" applyFill="1" applyAlignment="1">
      <alignment horizontal="center"/>
    </xf>
    <xf numFmtId="41" fontId="264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0" fontId="264" fillId="0" borderId="0" xfId="0" applyFont="1" applyAlignment="1">
      <alignment horizontal="center"/>
    </xf>
    <xf numFmtId="262" fontId="281" fillId="0" borderId="0" xfId="1" applyNumberFormat="1" applyFont="1" applyAlignment="1">
      <alignment horizontal="center" vertical="center"/>
    </xf>
    <xf numFmtId="41" fontId="278" fillId="0" borderId="0" xfId="0" applyNumberFormat="1" applyFont="1" applyAlignment="1">
      <alignment horizontal="center" vertical="center"/>
    </xf>
    <xf numFmtId="3" fontId="279" fillId="71" borderId="0" xfId="0" applyNumberFormat="1" applyFont="1" applyFill="1"/>
    <xf numFmtId="41" fontId="0" fillId="0" borderId="0" xfId="9377" applyFont="1" applyAlignment="1">
      <alignment vertical="center"/>
    </xf>
    <xf numFmtId="41" fontId="3" fillId="0" borderId="0" xfId="9377" applyFont="1" applyAlignment="1">
      <alignment vertical="center"/>
    </xf>
    <xf numFmtId="3" fontId="274" fillId="0" borderId="0" xfId="0" applyNumberFormat="1" applyFont="1" applyAlignment="1">
      <alignment horizontal="center" vertical="center"/>
    </xf>
    <xf numFmtId="9" fontId="274" fillId="0" borderId="0" xfId="1" applyFont="1" applyFill="1" applyAlignment="1">
      <alignment horizontal="center" vertical="center"/>
    </xf>
    <xf numFmtId="41" fontId="0" fillId="0" borderId="0" xfId="0" applyNumberFormat="1" applyAlignment="1">
      <alignment vertical="center"/>
    </xf>
    <xf numFmtId="0" fontId="258" fillId="0" borderId="24" xfId="0" applyFont="1" applyBorder="1" applyAlignment="1">
      <alignment horizontal="center" vertical="center"/>
    </xf>
    <xf numFmtId="9" fontId="278" fillId="0" borderId="0" xfId="1" applyFont="1" applyFill="1" applyAlignment="1">
      <alignment horizontal="center"/>
    </xf>
    <xf numFmtId="0" fontId="273" fillId="71" borderId="0" xfId="0" applyFont="1" applyFill="1"/>
    <xf numFmtId="41" fontId="274" fillId="0" borderId="0" xfId="0" applyNumberFormat="1" applyFont="1"/>
    <xf numFmtId="3" fontId="282" fillId="70" borderId="0" xfId="0" applyNumberFormat="1" applyFont="1" applyFill="1" applyAlignment="1">
      <alignment horizontal="center" vertical="center"/>
    </xf>
    <xf numFmtId="3" fontId="283" fillId="0" borderId="0" xfId="0" applyNumberFormat="1" applyFont="1" applyAlignment="1">
      <alignment horizontal="center" vertical="center"/>
    </xf>
    <xf numFmtId="3" fontId="282" fillId="0" borderId="0" xfId="0" applyNumberFormat="1" applyFont="1" applyAlignment="1">
      <alignment horizontal="center" vertical="center"/>
    </xf>
    <xf numFmtId="9" fontId="278" fillId="0" borderId="0" xfId="1" applyFont="1" applyFill="1" applyAlignment="1">
      <alignment horizontal="center" vertical="center"/>
    </xf>
    <xf numFmtId="0" fontId="278" fillId="71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7" fillId="0" borderId="0" xfId="0" applyFont="1" applyAlignment="1">
      <alignment horizontal="left" vertical="top" wrapText="1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5" zoomScaleNormal="115" workbookViewId="0"/>
  </sheetViews>
  <sheetFormatPr baseColWidth="10" defaultColWidth="11.42578125" defaultRowHeight="15"/>
  <cols>
    <col min="1" max="1" width="5.7109375" customWidth="1"/>
    <col min="2" max="2" width="15" style="2" customWidth="1"/>
    <col min="3" max="3" width="6.5703125" style="2" bestFit="1" customWidth="1"/>
    <col min="4" max="4" width="31.140625" style="2" customWidth="1"/>
    <col min="5" max="5" width="8.7109375" style="2" customWidth="1"/>
    <col min="6" max="6" width="9.140625" style="2" customWidth="1"/>
    <col min="7" max="7" width="49" style="2" customWidth="1"/>
  </cols>
  <sheetData>
    <row r="2" spans="2:7">
      <c r="B2" s="1" t="s">
        <v>0</v>
      </c>
    </row>
    <row r="4" spans="2:7">
      <c r="B4" s="3" t="s">
        <v>13</v>
      </c>
    </row>
    <row r="5" spans="2:7">
      <c r="B5" s="4" t="s">
        <v>14</v>
      </c>
      <c r="C5" s="5"/>
      <c r="D5" s="118" t="s">
        <v>1</v>
      </c>
      <c r="E5" s="118"/>
      <c r="F5" s="118"/>
    </row>
    <row r="6" spans="2:7">
      <c r="B6" s="6" t="s">
        <v>15</v>
      </c>
      <c r="C6" s="7"/>
      <c r="D6" s="7" t="s">
        <v>127</v>
      </c>
      <c r="E6" s="7"/>
      <c r="F6" s="8"/>
    </row>
    <row r="7" spans="2:7">
      <c r="B7" s="9" t="s">
        <v>16</v>
      </c>
      <c r="C7" s="10"/>
      <c r="D7" s="10" t="s">
        <v>128</v>
      </c>
      <c r="E7" s="10"/>
      <c r="F7" s="11"/>
    </row>
    <row r="8" spans="2:7">
      <c r="B8" s="6" t="s">
        <v>152</v>
      </c>
      <c r="C8" s="7"/>
      <c r="D8" s="7" t="s">
        <v>124</v>
      </c>
      <c r="E8" s="7"/>
      <c r="F8" s="8"/>
    </row>
    <row r="11" spans="2:7">
      <c r="B11" s="12" t="s">
        <v>17</v>
      </c>
      <c r="C11" s="13"/>
      <c r="D11" s="13"/>
      <c r="E11" s="13"/>
      <c r="F11" s="13"/>
      <c r="G11" s="13"/>
    </row>
    <row r="12" spans="2:7" ht="4.5" customHeight="1"/>
    <row r="13" spans="2:7">
      <c r="B13" s="14" t="s">
        <v>18</v>
      </c>
      <c r="C13" s="14"/>
      <c r="D13" s="14"/>
      <c r="E13" s="14"/>
      <c r="F13" s="15" t="s">
        <v>19</v>
      </c>
      <c r="G13" s="14" t="s">
        <v>20</v>
      </c>
    </row>
    <row r="14" spans="2:7">
      <c r="B14" s="13" t="s">
        <v>137</v>
      </c>
      <c r="C14" s="13"/>
      <c r="D14" s="13"/>
      <c r="E14" s="13" t="s">
        <v>21</v>
      </c>
      <c r="F14" s="16">
        <v>1</v>
      </c>
      <c r="G14" s="13" t="s">
        <v>129</v>
      </c>
    </row>
    <row r="15" spans="2:7">
      <c r="B15" s="13" t="s">
        <v>138</v>
      </c>
      <c r="C15" s="13"/>
      <c r="D15" s="13"/>
      <c r="E15" s="13" t="s">
        <v>21</v>
      </c>
      <c r="F15" s="16">
        <v>1</v>
      </c>
      <c r="G15" s="13" t="s">
        <v>129</v>
      </c>
    </row>
    <row r="16" spans="2:7">
      <c r="B16" s="13" t="s">
        <v>139</v>
      </c>
      <c r="C16" s="13"/>
      <c r="D16" s="13"/>
      <c r="E16" s="13" t="s">
        <v>21</v>
      </c>
      <c r="F16" s="16">
        <v>1</v>
      </c>
      <c r="G16" s="13" t="s">
        <v>22</v>
      </c>
    </row>
    <row r="17" spans="2:7">
      <c r="B17" s="13" t="s">
        <v>23</v>
      </c>
      <c r="C17" s="13"/>
      <c r="D17" s="13"/>
      <c r="E17" s="13" t="s">
        <v>21</v>
      </c>
      <c r="F17" s="16">
        <v>1</v>
      </c>
      <c r="G17" s="13" t="s">
        <v>129</v>
      </c>
    </row>
    <row r="18" spans="2:7">
      <c r="B18" s="13" t="s">
        <v>24</v>
      </c>
      <c r="C18" s="13"/>
      <c r="D18" s="13"/>
      <c r="E18" s="13" t="s">
        <v>21</v>
      </c>
      <c r="F18" s="16">
        <v>1</v>
      </c>
      <c r="G18" s="13" t="s">
        <v>25</v>
      </c>
    </row>
    <row r="19" spans="2:7">
      <c r="B19" s="13" t="s">
        <v>26</v>
      </c>
      <c r="C19" s="13"/>
      <c r="D19" s="13"/>
      <c r="E19" s="13" t="s">
        <v>21</v>
      </c>
      <c r="F19" s="16">
        <v>1</v>
      </c>
      <c r="G19" s="13" t="s">
        <v>22</v>
      </c>
    </row>
    <row r="20" spans="2:7">
      <c r="B20" s="13" t="s">
        <v>27</v>
      </c>
      <c r="C20" s="13"/>
      <c r="D20" s="13"/>
      <c r="E20" s="13" t="s">
        <v>21</v>
      </c>
      <c r="F20" s="16">
        <v>0.7</v>
      </c>
      <c r="G20" s="13" t="s">
        <v>22</v>
      </c>
    </row>
    <row r="21" spans="2:7">
      <c r="B21" s="13" t="s">
        <v>28</v>
      </c>
      <c r="C21" s="13"/>
      <c r="D21" s="13"/>
      <c r="E21" s="13" t="s">
        <v>21</v>
      </c>
      <c r="F21" s="16">
        <v>1</v>
      </c>
      <c r="G21" s="13" t="s">
        <v>22</v>
      </c>
    </row>
    <row r="22" spans="2:7">
      <c r="B22" s="13" t="s">
        <v>140</v>
      </c>
      <c r="C22" s="13"/>
      <c r="D22" s="13"/>
      <c r="E22" s="13" t="s">
        <v>21</v>
      </c>
      <c r="F22" s="16">
        <v>1</v>
      </c>
      <c r="G22" s="13" t="s">
        <v>129</v>
      </c>
    </row>
    <row r="23" spans="2:7">
      <c r="B23" s="13" t="s">
        <v>141</v>
      </c>
      <c r="C23" s="13"/>
      <c r="D23" s="13"/>
      <c r="E23" s="13" t="s">
        <v>21</v>
      </c>
      <c r="F23" s="16">
        <v>0.7</v>
      </c>
      <c r="G23" s="13" t="s">
        <v>22</v>
      </c>
    </row>
    <row r="24" spans="2:7">
      <c r="B24" s="13" t="s">
        <v>142</v>
      </c>
      <c r="C24" s="13"/>
      <c r="D24" s="13"/>
      <c r="E24" s="13" t="s">
        <v>21</v>
      </c>
      <c r="F24" s="16">
        <v>0.7</v>
      </c>
      <c r="G24" s="13" t="s">
        <v>22</v>
      </c>
    </row>
    <row r="25" spans="2:7">
      <c r="B25" s="13" t="s">
        <v>143</v>
      </c>
      <c r="C25" s="13"/>
      <c r="D25" s="13"/>
      <c r="E25" s="13" t="s">
        <v>21</v>
      </c>
      <c r="F25" s="16">
        <v>0.7</v>
      </c>
      <c r="G25" s="13" t="s">
        <v>22</v>
      </c>
    </row>
    <row r="26" spans="2:7">
      <c r="B26" s="13" t="s">
        <v>130</v>
      </c>
      <c r="C26" s="13"/>
      <c r="D26" s="13"/>
      <c r="E26" s="13" t="s">
        <v>21</v>
      </c>
      <c r="F26" s="16">
        <v>1</v>
      </c>
      <c r="G26" s="13" t="s">
        <v>22</v>
      </c>
    </row>
    <row r="27" spans="2:7">
      <c r="B27" s="13" t="s">
        <v>131</v>
      </c>
      <c r="C27" s="13"/>
      <c r="D27" s="13"/>
      <c r="E27" s="13" t="s">
        <v>21</v>
      </c>
      <c r="F27" s="16">
        <v>1</v>
      </c>
      <c r="G27" s="13" t="s">
        <v>133</v>
      </c>
    </row>
    <row r="28" spans="2:7">
      <c r="B28" s="13" t="s">
        <v>29</v>
      </c>
      <c r="C28" s="13"/>
      <c r="D28" s="13"/>
      <c r="E28" s="13" t="s">
        <v>30</v>
      </c>
      <c r="F28" s="16">
        <v>0.4</v>
      </c>
      <c r="G28" s="13" t="s">
        <v>22</v>
      </c>
    </row>
    <row r="29" spans="2:7">
      <c r="B29" s="13" t="s">
        <v>31</v>
      </c>
      <c r="C29" s="13"/>
      <c r="D29" s="13"/>
      <c r="E29" s="13" t="s">
        <v>30</v>
      </c>
      <c r="F29" s="16">
        <v>0.25</v>
      </c>
      <c r="G29" s="13" t="s">
        <v>32</v>
      </c>
    </row>
    <row r="30" spans="2:7" ht="2.1" customHeight="1">
      <c r="B30" s="13"/>
      <c r="C30" s="13"/>
      <c r="D30" s="13"/>
      <c r="E30" s="13"/>
      <c r="F30" s="16"/>
      <c r="G30" s="13"/>
    </row>
    <row r="31" spans="2:7">
      <c r="B31" s="13" t="s">
        <v>33</v>
      </c>
      <c r="C31" s="13"/>
      <c r="D31" s="13"/>
      <c r="E31" s="13"/>
      <c r="F31" s="16"/>
      <c r="G31" s="13"/>
    </row>
    <row r="32" spans="2:7">
      <c r="B32" s="13" t="s">
        <v>132</v>
      </c>
      <c r="C32" s="13"/>
      <c r="D32" s="13"/>
      <c r="E32" s="13"/>
      <c r="F32" s="16"/>
      <c r="G32" s="13"/>
    </row>
    <row r="33" spans="2:7">
      <c r="C33" s="13"/>
      <c r="D33" s="13"/>
      <c r="E33" s="13"/>
      <c r="F33" s="13"/>
      <c r="G33" s="13"/>
    </row>
    <row r="34" spans="2:7">
      <c r="B34" s="13"/>
      <c r="C34" s="13"/>
      <c r="D34" s="13"/>
      <c r="E34" s="13"/>
      <c r="F34" s="13"/>
      <c r="G34" s="13"/>
    </row>
    <row r="35" spans="2:7">
      <c r="B35" s="13"/>
      <c r="C35" s="13"/>
      <c r="D35" s="13"/>
      <c r="E35" s="13"/>
      <c r="F35" s="13"/>
      <c r="G35" s="13"/>
    </row>
    <row r="36" spans="2:7">
      <c r="B36" s="12" t="s">
        <v>34</v>
      </c>
      <c r="C36" s="13"/>
      <c r="D36" s="13"/>
      <c r="E36" s="13"/>
      <c r="F36" s="13"/>
      <c r="G36" s="13"/>
    </row>
    <row r="37" spans="2:7" ht="6" customHeight="1"/>
    <row r="38" spans="2:7">
      <c r="B38" s="14" t="s">
        <v>18</v>
      </c>
      <c r="C38" s="14"/>
      <c r="D38" s="14" t="s">
        <v>35</v>
      </c>
      <c r="E38" s="14"/>
      <c r="F38" s="15" t="s">
        <v>19</v>
      </c>
      <c r="G38" s="14" t="s">
        <v>36</v>
      </c>
    </row>
    <row r="39" spans="2:7">
      <c r="B39" s="13" t="s">
        <v>23</v>
      </c>
      <c r="C39" s="13" t="s">
        <v>37</v>
      </c>
      <c r="D39" s="13" t="s">
        <v>38</v>
      </c>
      <c r="E39" s="13" t="s">
        <v>21</v>
      </c>
      <c r="F39" s="16">
        <v>1</v>
      </c>
      <c r="G39" s="13" t="s">
        <v>39</v>
      </c>
    </row>
    <row r="40" spans="2:7">
      <c r="B40" s="13" t="s">
        <v>23</v>
      </c>
      <c r="C40" s="13" t="s">
        <v>40</v>
      </c>
      <c r="D40" s="13" t="s">
        <v>41</v>
      </c>
      <c r="E40" s="13" t="s">
        <v>30</v>
      </c>
      <c r="F40" s="16">
        <v>0.5</v>
      </c>
      <c r="G40" s="13" t="s">
        <v>134</v>
      </c>
    </row>
    <row r="41" spans="2:7">
      <c r="B41" s="13" t="s">
        <v>23</v>
      </c>
      <c r="C41" s="13" t="s">
        <v>42</v>
      </c>
      <c r="D41" s="13" t="s">
        <v>43</v>
      </c>
      <c r="E41" s="13" t="s">
        <v>30</v>
      </c>
      <c r="F41" s="16">
        <v>0.5</v>
      </c>
      <c r="G41" s="13" t="s">
        <v>135</v>
      </c>
    </row>
    <row r="42" spans="2:7">
      <c r="B42" s="13" t="s">
        <v>23</v>
      </c>
      <c r="C42" s="13" t="s">
        <v>44</v>
      </c>
      <c r="D42" s="13" t="s">
        <v>45</v>
      </c>
      <c r="E42" s="13" t="s">
        <v>30</v>
      </c>
      <c r="F42" s="16">
        <v>0.35</v>
      </c>
      <c r="G42" s="13" t="s">
        <v>46</v>
      </c>
    </row>
    <row r="43" spans="2:7">
      <c r="B43" s="13" t="s">
        <v>23</v>
      </c>
      <c r="C43" s="13" t="s">
        <v>47</v>
      </c>
      <c r="D43" s="13" t="s">
        <v>48</v>
      </c>
      <c r="E43" s="13" t="s">
        <v>30</v>
      </c>
      <c r="F43" s="16">
        <v>0.5</v>
      </c>
      <c r="G43" s="13" t="s">
        <v>49</v>
      </c>
    </row>
    <row r="44" spans="2:7">
      <c r="B44" s="13" t="s">
        <v>26</v>
      </c>
      <c r="C44" s="13" t="s">
        <v>50</v>
      </c>
      <c r="D44" s="13" t="s">
        <v>51</v>
      </c>
      <c r="E44" s="13" t="s">
        <v>21</v>
      </c>
      <c r="F44" s="16">
        <v>1</v>
      </c>
      <c r="G44" s="13" t="s">
        <v>39</v>
      </c>
    </row>
    <row r="45" spans="2:7">
      <c r="B45" s="13" t="s">
        <v>52</v>
      </c>
      <c r="C45" s="13" t="s">
        <v>53</v>
      </c>
      <c r="D45" s="13" t="s">
        <v>54</v>
      </c>
      <c r="E45" s="13" t="s">
        <v>21</v>
      </c>
      <c r="F45" s="16">
        <v>1</v>
      </c>
      <c r="G45" s="13" t="s">
        <v>55</v>
      </c>
    </row>
    <row r="46" spans="2:7">
      <c r="B46" s="13" t="s">
        <v>56</v>
      </c>
      <c r="C46" s="13" t="s">
        <v>57</v>
      </c>
      <c r="D46" s="13" t="s">
        <v>58</v>
      </c>
      <c r="E46" s="13" t="s">
        <v>30</v>
      </c>
      <c r="F46" s="16">
        <v>0.33329999999999999</v>
      </c>
      <c r="G46" s="13" t="s">
        <v>49</v>
      </c>
    </row>
    <row r="47" spans="2:7">
      <c r="B47" s="13" t="s">
        <v>59</v>
      </c>
      <c r="C47" s="13" t="s">
        <v>60</v>
      </c>
      <c r="D47" s="13" t="s">
        <v>61</v>
      </c>
      <c r="E47" s="13" t="s">
        <v>21</v>
      </c>
      <c r="F47" s="16">
        <v>0.7</v>
      </c>
      <c r="G47" s="13" t="s">
        <v>39</v>
      </c>
    </row>
    <row r="48" spans="2:7">
      <c r="B48" s="13" t="s">
        <v>28</v>
      </c>
      <c r="C48" s="13" t="s">
        <v>62</v>
      </c>
      <c r="D48" s="13" t="s">
        <v>63</v>
      </c>
      <c r="E48" s="13" t="s">
        <v>21</v>
      </c>
      <c r="F48" s="16">
        <v>0.51</v>
      </c>
      <c r="G48" s="13" t="s">
        <v>46</v>
      </c>
    </row>
    <row r="49" spans="2:7">
      <c r="B49" s="13"/>
      <c r="C49" s="13"/>
      <c r="D49" s="13"/>
      <c r="E49" s="13"/>
      <c r="F49" s="16"/>
      <c r="G49" s="13"/>
    </row>
    <row r="50" spans="2:7">
      <c r="B50" s="13"/>
      <c r="C50" s="13"/>
      <c r="D50" s="13"/>
      <c r="E50" s="13"/>
      <c r="F50" s="13"/>
      <c r="G50" s="13"/>
    </row>
    <row r="51" spans="2:7">
      <c r="B51" s="12" t="s">
        <v>146</v>
      </c>
      <c r="C51" s="13"/>
      <c r="D51"/>
      <c r="E51" s="13"/>
      <c r="F51" s="13"/>
      <c r="G51" s="13"/>
    </row>
    <row r="52" spans="2:7" ht="3.75" customHeight="1">
      <c r="B52" s="13"/>
      <c r="C52" s="13"/>
      <c r="D52" s="13"/>
      <c r="E52" s="13"/>
      <c r="F52" s="13"/>
      <c r="G52" s="13"/>
    </row>
    <row r="53" spans="2:7" ht="15" customHeight="1">
      <c r="B53" s="4" t="s">
        <v>18</v>
      </c>
      <c r="C53" s="5"/>
      <c r="D53" s="5" t="s">
        <v>35</v>
      </c>
      <c r="E53" s="5"/>
      <c r="F53" s="17" t="s">
        <v>19</v>
      </c>
      <c r="G53" s="5" t="s">
        <v>20</v>
      </c>
    </row>
    <row r="54" spans="2:7" ht="15" customHeight="1">
      <c r="B54" s="6" t="s">
        <v>23</v>
      </c>
      <c r="C54" s="7"/>
      <c r="D54" s="7" t="s">
        <v>64</v>
      </c>
      <c r="E54" s="7" t="s">
        <v>21</v>
      </c>
      <c r="F54" s="18">
        <v>1</v>
      </c>
      <c r="G54" s="7" t="s">
        <v>65</v>
      </c>
    </row>
    <row r="55" spans="2:7" ht="15" customHeight="1">
      <c r="B55" s="9" t="s">
        <v>23</v>
      </c>
      <c r="C55" s="10"/>
      <c r="D55" s="10" t="s">
        <v>66</v>
      </c>
      <c r="E55" s="10" t="s">
        <v>21</v>
      </c>
      <c r="F55" s="19">
        <v>1</v>
      </c>
      <c r="G55" s="10" t="s">
        <v>136</v>
      </c>
    </row>
    <row r="56" spans="2:7" ht="15" customHeight="1">
      <c r="B56" s="6" t="s">
        <v>26</v>
      </c>
      <c r="C56" s="7"/>
      <c r="D56" s="7" t="s">
        <v>66</v>
      </c>
      <c r="E56" s="7" t="s">
        <v>21</v>
      </c>
      <c r="F56" s="18">
        <v>1</v>
      </c>
      <c r="G56" s="7" t="s">
        <v>136</v>
      </c>
    </row>
    <row r="57" spans="2:7" ht="15" customHeight="1">
      <c r="B57" s="9" t="s">
        <v>56</v>
      </c>
      <c r="C57" s="10"/>
      <c r="D57" s="10" t="s">
        <v>66</v>
      </c>
      <c r="E57" s="10" t="s">
        <v>21</v>
      </c>
      <c r="F57" s="19">
        <v>1</v>
      </c>
      <c r="G57" s="10" t="s">
        <v>136</v>
      </c>
    </row>
    <row r="58" spans="2:7">
      <c r="B58" s="13" t="s">
        <v>125</v>
      </c>
    </row>
    <row r="59" spans="2:7" ht="15" customHeight="1"/>
  </sheetData>
  <mergeCells count="1">
    <mergeCell ref="D5:F5"/>
  </mergeCells>
  <phoneticPr fontId="269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1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43.140625" style="2" customWidth="1"/>
  </cols>
  <sheetData>
    <row r="2" spans="1:4">
      <c r="B2" s="27" t="s">
        <v>0</v>
      </c>
    </row>
    <row r="4" spans="1:4" ht="20.25" customHeight="1">
      <c r="A4" s="24"/>
      <c r="B4" s="28" t="s">
        <v>68</v>
      </c>
      <c r="C4" s="63">
        <v>44926</v>
      </c>
      <c r="D4" s="63">
        <v>45016</v>
      </c>
    </row>
    <row r="5" spans="1:4" s="29" customFormat="1" ht="6" customHeight="1">
      <c r="B5" s="30"/>
    </row>
    <row r="6" spans="1:4" s="23" customFormat="1" ht="15" customHeight="1">
      <c r="B6" s="31" t="s">
        <v>69</v>
      </c>
      <c r="C6" s="46">
        <v>141963</v>
      </c>
      <c r="D6" s="46">
        <v>294331</v>
      </c>
    </row>
    <row r="7" spans="1:4" s="23" customFormat="1" ht="15" customHeight="1">
      <c r="B7" s="31" t="s">
        <v>70</v>
      </c>
      <c r="C7" s="46">
        <v>170955</v>
      </c>
      <c r="D7" s="46">
        <v>190929</v>
      </c>
    </row>
    <row r="8" spans="1:4" s="23" customFormat="1" ht="48.75" customHeight="1">
      <c r="B8" s="66" t="s">
        <v>148</v>
      </c>
      <c r="C8" s="46">
        <v>648231</v>
      </c>
      <c r="D8" s="46">
        <v>651866</v>
      </c>
    </row>
    <row r="9" spans="1:4" ht="15" customHeight="1">
      <c r="B9" s="32" t="s">
        <v>71</v>
      </c>
      <c r="C9" s="33">
        <v>961149</v>
      </c>
      <c r="D9" s="33">
        <v>1137126</v>
      </c>
    </row>
    <row r="10" spans="1:4" s="23" customFormat="1" ht="15" customHeight="1">
      <c r="B10" s="31" t="s">
        <v>72</v>
      </c>
      <c r="C10" s="34">
        <v>675351</v>
      </c>
      <c r="D10" s="34">
        <v>667731</v>
      </c>
    </row>
    <row r="11" spans="1:4" s="23" customFormat="1" ht="15" customHeight="1">
      <c r="B11" s="31" t="s">
        <v>73</v>
      </c>
      <c r="C11" s="34">
        <v>253564</v>
      </c>
      <c r="D11" s="34">
        <v>266668</v>
      </c>
    </row>
    <row r="12" spans="1:4" ht="15" customHeight="1">
      <c r="B12" s="32" t="s">
        <v>74</v>
      </c>
      <c r="C12" s="33">
        <v>928915</v>
      </c>
      <c r="D12" s="33">
        <v>934399</v>
      </c>
    </row>
    <row r="13" spans="1:4" ht="15" customHeight="1">
      <c r="B13" s="32" t="s">
        <v>75</v>
      </c>
      <c r="C13" s="33">
        <v>1890064</v>
      </c>
      <c r="D13" s="33">
        <v>2071525</v>
      </c>
    </row>
    <row r="14" spans="1:4" ht="15" customHeight="1">
      <c r="B14" s="35"/>
      <c r="C14" s="46"/>
      <c r="D14" s="46"/>
    </row>
    <row r="15" spans="1:4" s="23" customFormat="1" ht="15" customHeight="1">
      <c r="B15" s="31" t="s">
        <v>76</v>
      </c>
      <c r="C15" s="46">
        <v>83215</v>
      </c>
      <c r="D15" s="46">
        <v>243531</v>
      </c>
    </row>
    <row r="16" spans="1:4" s="23" customFormat="1" ht="15" customHeight="1">
      <c r="B16" s="35" t="s">
        <v>77</v>
      </c>
      <c r="C16" s="46">
        <v>93</v>
      </c>
      <c r="D16" s="46">
        <v>101</v>
      </c>
    </row>
    <row r="17" spans="2:4" s="23" customFormat="1" ht="15" customHeight="1">
      <c r="B17" s="31" t="s">
        <v>78</v>
      </c>
      <c r="C17" s="34">
        <v>91794</v>
      </c>
      <c r="D17" s="34">
        <v>96284</v>
      </c>
    </row>
    <row r="18" spans="2:4" s="23" customFormat="1" ht="33" customHeight="1">
      <c r="B18" s="66" t="s">
        <v>149</v>
      </c>
      <c r="C18" s="46">
        <v>273066</v>
      </c>
      <c r="D18" s="46">
        <v>274056</v>
      </c>
    </row>
    <row r="19" spans="2:4" ht="15" customHeight="1">
      <c r="B19" s="32" t="s">
        <v>79</v>
      </c>
      <c r="C19" s="33">
        <v>448168</v>
      </c>
      <c r="D19" s="33">
        <v>613972</v>
      </c>
    </row>
    <row r="20" spans="2:4" s="23" customFormat="1" ht="15" customHeight="1">
      <c r="B20" s="31" t="s">
        <v>80</v>
      </c>
      <c r="C20" s="46">
        <v>465854</v>
      </c>
      <c r="D20" s="46">
        <v>477343</v>
      </c>
    </row>
    <row r="21" spans="2:4" s="23" customFormat="1" ht="15" customHeight="1">
      <c r="B21" s="35" t="s">
        <v>77</v>
      </c>
      <c r="C21" s="46">
        <v>0</v>
      </c>
      <c r="D21" s="46">
        <v>0</v>
      </c>
    </row>
    <row r="22" spans="2:4" s="23" customFormat="1" ht="15" customHeight="1">
      <c r="B22" s="31" t="s">
        <v>81</v>
      </c>
      <c r="C22" s="34">
        <v>99676</v>
      </c>
      <c r="D22" s="34">
        <v>98118</v>
      </c>
    </row>
    <row r="23" spans="2:4" s="23" customFormat="1" ht="15" customHeight="1">
      <c r="B23" s="32" t="s">
        <v>82</v>
      </c>
      <c r="C23" s="33">
        <v>565530</v>
      </c>
      <c r="D23" s="33">
        <v>575461</v>
      </c>
    </row>
    <row r="24" spans="2:4" ht="15" customHeight="1">
      <c r="B24" s="32" t="s">
        <v>83</v>
      </c>
      <c r="C24" s="33">
        <v>1013698</v>
      </c>
      <c r="D24" s="33">
        <v>1189433</v>
      </c>
    </row>
    <row r="25" spans="2:4">
      <c r="B25" s="37"/>
      <c r="C25" s="46"/>
      <c r="D25" s="46"/>
    </row>
    <row r="26" spans="2:4" s="23" customFormat="1" ht="20.100000000000001" customHeight="1">
      <c r="B26" s="31" t="s">
        <v>84</v>
      </c>
      <c r="C26" s="34">
        <v>822381</v>
      </c>
      <c r="D26" s="34">
        <v>834493</v>
      </c>
    </row>
    <row r="27" spans="2:4" s="23" customFormat="1" ht="20.100000000000001" customHeight="1">
      <c r="B27" s="31" t="s">
        <v>85</v>
      </c>
      <c r="C27" s="34">
        <v>53985</v>
      </c>
      <c r="D27" s="34">
        <v>47599</v>
      </c>
    </row>
    <row r="28" spans="2:4">
      <c r="B28" s="32" t="s">
        <v>86</v>
      </c>
      <c r="C28" s="33">
        <v>876366</v>
      </c>
      <c r="D28" s="33">
        <v>882092</v>
      </c>
    </row>
    <row r="29" spans="2:4">
      <c r="B29" s="32" t="s">
        <v>87</v>
      </c>
      <c r="C29" s="33">
        <v>1890064</v>
      </c>
      <c r="D29" s="33">
        <v>2071525</v>
      </c>
    </row>
    <row r="31" spans="2:4">
      <c r="B31" s="2" t="s">
        <v>151</v>
      </c>
    </row>
  </sheetData>
  <phoneticPr fontId="269" type="noConversion"/>
  <hyperlinks>
    <hyperlink ref="B2" location="SMSAAM!A1" display="INICIO" xr:uid="{00000000-0004-0000-01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54.5703125" style="2" customWidth="1"/>
    <col min="3" max="3" width="13.7109375" style="59" customWidth="1"/>
    <col min="4" max="4" width="13.7109375" style="100" customWidth="1"/>
  </cols>
  <sheetData>
    <row r="1" spans="1:4">
      <c r="B1" s="20" t="s">
        <v>0</v>
      </c>
      <c r="C1" s="64"/>
      <c r="D1" s="96"/>
    </row>
    <row r="2" spans="1:4">
      <c r="C2" s="100" t="s">
        <v>153</v>
      </c>
    </row>
    <row r="3" spans="1:4" ht="15.75" thickBot="1">
      <c r="A3" s="24"/>
      <c r="B3" s="47" t="s">
        <v>88</v>
      </c>
      <c r="C3" s="89" t="s">
        <v>155</v>
      </c>
      <c r="D3" s="89" t="s">
        <v>154</v>
      </c>
    </row>
    <row r="4" spans="1:4" s="22" customFormat="1" ht="6.75" customHeight="1">
      <c r="B4" s="21"/>
      <c r="C4" s="97"/>
      <c r="D4" s="97"/>
    </row>
    <row r="5" spans="1:4" s="48" customFormat="1">
      <c r="B5" s="25" t="s">
        <v>89</v>
      </c>
      <c r="C5" s="98">
        <v>107055</v>
      </c>
      <c r="D5" s="98">
        <v>126874</v>
      </c>
    </row>
    <row r="6" spans="1:4" s="23" customFormat="1">
      <c r="B6" s="35" t="s">
        <v>3</v>
      </c>
      <c r="C6" s="102">
        <v>-72780</v>
      </c>
      <c r="D6" s="102">
        <v>-88856</v>
      </c>
    </row>
    <row r="7" spans="1:4" s="23" customFormat="1">
      <c r="B7" s="37" t="s">
        <v>90</v>
      </c>
      <c r="C7" s="99">
        <v>34275</v>
      </c>
      <c r="D7" s="99">
        <v>38018</v>
      </c>
    </row>
    <row r="8" spans="1:4" s="23" customFormat="1">
      <c r="B8" s="35" t="s">
        <v>5</v>
      </c>
      <c r="C8" s="102">
        <v>-18999</v>
      </c>
      <c r="D8" s="102">
        <v>-19175</v>
      </c>
    </row>
    <row r="9" spans="1:4" s="23" customFormat="1">
      <c r="B9" s="25" t="s">
        <v>91</v>
      </c>
      <c r="C9" s="98">
        <v>15276</v>
      </c>
      <c r="D9" s="98">
        <v>18843</v>
      </c>
    </row>
    <row r="10" spans="1:4" s="23" customFormat="1">
      <c r="B10" s="35" t="s">
        <v>92</v>
      </c>
      <c r="C10" s="103">
        <v>868</v>
      </c>
      <c r="D10" s="103">
        <v>1559</v>
      </c>
    </row>
    <row r="11" spans="1:4" s="23" customFormat="1">
      <c r="B11" s="35" t="s">
        <v>93</v>
      </c>
      <c r="C11" s="103">
        <v>281</v>
      </c>
      <c r="D11" s="103">
        <v>1912</v>
      </c>
    </row>
    <row r="12" spans="1:4" s="23" customFormat="1">
      <c r="B12" s="35" t="s">
        <v>94</v>
      </c>
      <c r="C12" s="103">
        <v>-4735</v>
      </c>
      <c r="D12" s="103">
        <v>-6747</v>
      </c>
    </row>
    <row r="13" spans="1:4" s="23" customFormat="1">
      <c r="B13" s="35" t="s">
        <v>95</v>
      </c>
      <c r="C13" s="103">
        <v>303</v>
      </c>
      <c r="D13" s="103">
        <v>1010</v>
      </c>
    </row>
    <row r="14" spans="1:4" s="23" customFormat="1">
      <c r="B14" s="35" t="s">
        <v>96</v>
      </c>
      <c r="C14" s="103">
        <v>341</v>
      </c>
      <c r="D14" s="103">
        <v>-581</v>
      </c>
    </row>
    <row r="15" spans="1:4" s="23" customFormat="1">
      <c r="B15" s="35" t="s">
        <v>97</v>
      </c>
      <c r="C15" s="103">
        <v>88</v>
      </c>
      <c r="D15" s="103">
        <v>-28</v>
      </c>
    </row>
    <row r="16" spans="1:4" s="23" customFormat="1">
      <c r="B16" s="37" t="s">
        <v>98</v>
      </c>
      <c r="C16" s="102">
        <v>12422</v>
      </c>
      <c r="D16" s="102">
        <v>15968</v>
      </c>
    </row>
    <row r="17" spans="2:5" s="23" customFormat="1">
      <c r="B17" s="35" t="s">
        <v>145</v>
      </c>
      <c r="C17" s="103">
        <v>-6000</v>
      </c>
      <c r="D17" s="103">
        <v>-5658</v>
      </c>
    </row>
    <row r="18" spans="2:5" s="23" customFormat="1">
      <c r="B18" s="35" t="s">
        <v>144</v>
      </c>
      <c r="C18" s="102">
        <v>6422</v>
      </c>
      <c r="D18" s="102">
        <v>10310</v>
      </c>
    </row>
    <row r="19" spans="2:5" s="23" customFormat="1">
      <c r="B19" s="35" t="s">
        <v>150</v>
      </c>
      <c r="C19" s="102">
        <v>20099</v>
      </c>
      <c r="D19" s="102">
        <v>10132</v>
      </c>
    </row>
    <row r="20" spans="2:5" s="23" customFormat="1">
      <c r="B20" s="25" t="s">
        <v>99</v>
      </c>
      <c r="C20" s="98">
        <v>26521</v>
      </c>
      <c r="D20" s="98">
        <v>20442</v>
      </c>
    </row>
    <row r="21" spans="2:5" ht="18.95" customHeight="1">
      <c r="B21" s="26" t="s">
        <v>11</v>
      </c>
      <c r="C21" s="98">
        <v>23434</v>
      </c>
      <c r="D21" s="98">
        <v>17644</v>
      </c>
    </row>
    <row r="22" spans="2:5">
      <c r="B22" s="35" t="s">
        <v>12</v>
      </c>
      <c r="C22" s="102">
        <v>3087</v>
      </c>
      <c r="D22" s="102">
        <v>2798</v>
      </c>
    </row>
    <row r="23" spans="2:5" ht="6" customHeight="1">
      <c r="B23" s="35"/>
      <c r="C23" s="72"/>
      <c r="D23" s="72"/>
    </row>
    <row r="24" spans="2:5">
      <c r="C24" s="100"/>
    </row>
    <row r="25" spans="2:5">
      <c r="B25" s="3" t="s">
        <v>100</v>
      </c>
      <c r="C25" s="100"/>
    </row>
    <row r="26" spans="2:5">
      <c r="B26" s="35" t="s">
        <v>101</v>
      </c>
      <c r="C26" s="102">
        <v>19809</v>
      </c>
      <c r="D26" s="102">
        <v>21453</v>
      </c>
    </row>
    <row r="27" spans="2:5">
      <c r="B27" s="25" t="s">
        <v>7</v>
      </c>
      <c r="C27" s="98">
        <f>+C26+C9</f>
        <v>35085</v>
      </c>
      <c r="D27" s="98">
        <f>+D26+D9</f>
        <v>40296</v>
      </c>
    </row>
    <row r="28" spans="2:5">
      <c r="B28" s="45" t="s">
        <v>102</v>
      </c>
      <c r="C28" s="101">
        <f t="shared" ref="C28" si="0">+C27/C5</f>
        <v>0.32772873756480314</v>
      </c>
      <c r="D28" s="101">
        <f>+D27/D5</f>
        <v>0.31760644418872269</v>
      </c>
      <c r="E28" s="65"/>
    </row>
    <row r="30" spans="2:5" ht="42.75" customHeight="1">
      <c r="B30" s="119" t="s">
        <v>156</v>
      </c>
      <c r="C30" s="119"/>
      <c r="D30" s="119"/>
    </row>
  </sheetData>
  <mergeCells count="1">
    <mergeCell ref="B30:D30"/>
  </mergeCells>
  <phoneticPr fontId="269" type="noConversion"/>
  <hyperlinks>
    <hyperlink ref="B1" location="SMSAAM!A1" display="INICIO" xr:uid="{00000000-0004-0000-02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8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4" ht="15.75" thickBot="1">
      <c r="B1" s="60" t="s">
        <v>0</v>
      </c>
      <c r="C1" s="71"/>
      <c r="D1" s="71"/>
    </row>
    <row r="2" spans="2:4" ht="18.75" customHeight="1" thickBot="1">
      <c r="B2" s="81" t="s">
        <v>104</v>
      </c>
      <c r="C2" s="109" t="s">
        <v>155</v>
      </c>
      <c r="D2" s="109" t="s">
        <v>154</v>
      </c>
    </row>
    <row r="3" spans="2:4">
      <c r="B3" s="2" t="s">
        <v>105</v>
      </c>
      <c r="C3" s="82">
        <v>32571</v>
      </c>
      <c r="D3" s="82">
        <v>36543</v>
      </c>
    </row>
    <row r="4" spans="2:4" ht="18.75" customHeight="1">
      <c r="C4" s="73"/>
      <c r="D4" s="82"/>
    </row>
    <row r="5" spans="2:4">
      <c r="B5" s="38" t="s">
        <v>106</v>
      </c>
      <c r="C5" s="72"/>
      <c r="D5" s="72"/>
    </row>
    <row r="6" spans="2:4">
      <c r="B6" s="39" t="s">
        <v>2</v>
      </c>
      <c r="C6" s="83">
        <v>87337</v>
      </c>
      <c r="D6" s="83">
        <v>107256</v>
      </c>
    </row>
    <row r="7" spans="2:4">
      <c r="B7" s="2" t="s">
        <v>3</v>
      </c>
      <c r="C7" s="84">
        <v>59455</v>
      </c>
      <c r="D7" s="84">
        <v>74020</v>
      </c>
    </row>
    <row r="8" spans="2:4">
      <c r="B8" s="3" t="s">
        <v>4</v>
      </c>
      <c r="C8" s="85">
        <f>+C6-C7</f>
        <v>27882</v>
      </c>
      <c r="D8" s="85">
        <f>+D6-D7</f>
        <v>33236</v>
      </c>
    </row>
    <row r="9" spans="2:4">
      <c r="B9" s="2" t="s">
        <v>5</v>
      </c>
      <c r="C9" s="84">
        <v>13974</v>
      </c>
      <c r="D9" s="84">
        <v>13146</v>
      </c>
    </row>
    <row r="10" spans="2:4">
      <c r="B10" s="39" t="s">
        <v>6</v>
      </c>
      <c r="C10" s="86">
        <f>+C8-C9</f>
        <v>13908</v>
      </c>
      <c r="D10" s="86">
        <f>+D8-D9</f>
        <v>20090</v>
      </c>
    </row>
    <row r="11" spans="2:4">
      <c r="B11" s="3" t="s">
        <v>7</v>
      </c>
      <c r="C11" s="87">
        <f>+C10+C12</f>
        <v>30351</v>
      </c>
      <c r="D11" s="87">
        <f>+D10+D12</f>
        <v>38061</v>
      </c>
    </row>
    <row r="12" spans="2:4">
      <c r="B12" s="2" t="s">
        <v>8</v>
      </c>
      <c r="C12" s="88">
        <v>16443</v>
      </c>
      <c r="D12" s="88">
        <v>17971</v>
      </c>
    </row>
    <row r="13" spans="2:4">
      <c r="B13" s="2" t="s">
        <v>9</v>
      </c>
      <c r="C13" s="110">
        <f>+C11/C6</f>
        <v>0.34751594398708452</v>
      </c>
      <c r="D13" s="110">
        <f>+D11/D6</f>
        <v>0.35486126650257327</v>
      </c>
    </row>
    <row r="14" spans="2:4">
      <c r="B14" s="49" t="s">
        <v>10</v>
      </c>
      <c r="C14" s="84">
        <v>290</v>
      </c>
      <c r="D14" s="84">
        <v>1005</v>
      </c>
    </row>
    <row r="15" spans="2:4">
      <c r="B15" s="50" t="s">
        <v>11</v>
      </c>
      <c r="C15" s="86">
        <v>6854</v>
      </c>
      <c r="D15" s="86">
        <v>11992</v>
      </c>
    </row>
    <row r="16" spans="2:4">
      <c r="B16" s="49" t="s">
        <v>12</v>
      </c>
      <c r="C16" s="84">
        <v>681</v>
      </c>
      <c r="D16" s="84">
        <v>764</v>
      </c>
    </row>
    <row r="17" spans="2:4">
      <c r="B17" s="40"/>
      <c r="C17" s="70"/>
      <c r="D17" s="70"/>
    </row>
    <row r="18" spans="2:4">
      <c r="B18" s="40"/>
      <c r="C18" s="40"/>
      <c r="D18" s="40"/>
    </row>
  </sheetData>
  <hyperlinks>
    <hyperlink ref="B1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78"/>
  <sheetViews>
    <sheetView showGridLines="0" zoomScale="120" zoomScaleNormal="120" workbookViewId="0">
      <selection activeCell="H73" sqref="H73"/>
    </sheetView>
  </sheetViews>
  <sheetFormatPr baseColWidth="10" defaultColWidth="10.85546875" defaultRowHeight="15"/>
  <cols>
    <col min="1" max="1" width="5.7109375" style="51" customWidth="1"/>
    <col min="2" max="2" width="28.5703125" style="51" bestFit="1" customWidth="1"/>
    <col min="3" max="4" width="11.42578125" style="51" customWidth="1"/>
    <col min="5" max="16384" width="10.85546875" style="51"/>
  </cols>
  <sheetData>
    <row r="1" spans="2:6">
      <c r="B1" s="20" t="s">
        <v>0</v>
      </c>
      <c r="C1" s="20"/>
      <c r="D1" s="20"/>
    </row>
    <row r="2" spans="2:6" ht="15.75" thickBot="1">
      <c r="C2" s="89" t="s">
        <v>155</v>
      </c>
      <c r="D2" s="89" t="s">
        <v>154</v>
      </c>
    </row>
    <row r="3" spans="2:6" ht="11.25" customHeight="1">
      <c r="B3" s="41" t="s">
        <v>103</v>
      </c>
      <c r="C3" s="111"/>
      <c r="D3" s="111"/>
    </row>
    <row r="4" spans="2:6">
      <c r="B4" s="39" t="s">
        <v>107</v>
      </c>
      <c r="C4" s="91">
        <f t="shared" ref="C4" si="0">+SUM(C6:C10)</f>
        <v>5166507.4224325996</v>
      </c>
      <c r="D4" s="91">
        <f t="shared" ref="D4" si="1">+SUM(D6:D10)</f>
        <v>5184139.0797595996</v>
      </c>
    </row>
    <row r="5" spans="2:6" ht="6" customHeight="1">
      <c r="B5" s="43"/>
      <c r="C5" s="90"/>
      <c r="D5" s="90"/>
    </row>
    <row r="6" spans="2:6">
      <c r="B6" s="30" t="s">
        <v>37</v>
      </c>
      <c r="C6" s="92">
        <v>491564.57759999996</v>
      </c>
      <c r="D6" s="92">
        <v>607897.13</v>
      </c>
      <c r="F6" s="112"/>
    </row>
    <row r="7" spans="2:6">
      <c r="B7" s="30" t="s">
        <v>108</v>
      </c>
      <c r="C7" s="92">
        <v>2454484.1434992002</v>
      </c>
      <c r="D7" s="92">
        <v>2311476.9164260998</v>
      </c>
      <c r="F7" s="112"/>
    </row>
    <row r="8" spans="2:6">
      <c r="B8" s="30" t="s">
        <v>60</v>
      </c>
      <c r="C8" s="92">
        <v>464730.28333340003</v>
      </c>
      <c r="D8" s="92">
        <v>554322.48333329998</v>
      </c>
      <c r="F8" s="112"/>
    </row>
    <row r="9" spans="2:6">
      <c r="B9" s="30" t="s">
        <v>53</v>
      </c>
      <c r="C9" s="92">
        <v>232029.40700000001</v>
      </c>
      <c r="D9" s="92">
        <v>191215.88000020001</v>
      </c>
      <c r="F9" s="112"/>
    </row>
    <row r="10" spans="2:6">
      <c r="B10" s="30" t="s">
        <v>62</v>
      </c>
      <c r="C10" s="92">
        <v>1523699.0109999999</v>
      </c>
      <c r="D10" s="92">
        <v>1519226.67</v>
      </c>
      <c r="F10" s="112"/>
    </row>
    <row r="11" spans="2:6" ht="5.25" customHeight="1">
      <c r="B11" s="42"/>
      <c r="C11" s="93"/>
      <c r="D11" s="93"/>
      <c r="F11" s="112"/>
    </row>
    <row r="12" spans="2:6">
      <c r="B12" s="39" t="s">
        <v>109</v>
      </c>
      <c r="C12" s="91">
        <f t="shared" ref="C12" si="2">+SUM(C14:C17)</f>
        <v>4769304.1967499992</v>
      </c>
      <c r="D12" s="91">
        <f>+SUM(D14:D17)</f>
        <v>4039232.8378050001</v>
      </c>
      <c r="F12" s="112"/>
    </row>
    <row r="13" spans="2:6" ht="5.25" customHeight="1">
      <c r="B13" s="43"/>
      <c r="C13" s="93"/>
      <c r="D13" s="93"/>
      <c r="F13" s="112"/>
    </row>
    <row r="14" spans="2:6">
      <c r="B14" s="30" t="s">
        <v>40</v>
      </c>
      <c r="C14" s="94">
        <v>3094284.02</v>
      </c>
      <c r="D14" s="94">
        <v>2218616.37</v>
      </c>
      <c r="F14" s="112"/>
    </row>
    <row r="15" spans="2:6">
      <c r="B15" s="30" t="s">
        <v>42</v>
      </c>
      <c r="C15" s="94">
        <v>773045.83975000004</v>
      </c>
      <c r="D15" s="94">
        <v>675188.98499999987</v>
      </c>
      <c r="F15" s="112"/>
    </row>
    <row r="16" spans="2:6">
      <c r="B16" s="30" t="s">
        <v>44</v>
      </c>
      <c r="C16" s="94">
        <v>688339.98699999996</v>
      </c>
      <c r="D16" s="94">
        <v>858522.60280500003</v>
      </c>
      <c r="F16" s="112"/>
    </row>
    <row r="17" spans="2:6">
      <c r="B17" s="30" t="s">
        <v>47</v>
      </c>
      <c r="C17" s="94">
        <v>213634.35</v>
      </c>
      <c r="D17" s="94">
        <v>286904.88</v>
      </c>
      <c r="F17" s="112"/>
    </row>
    <row r="18" spans="2:6" ht="8.25" customHeight="1">
      <c r="B18" s="2"/>
      <c r="C18" s="93"/>
      <c r="D18" s="93"/>
      <c r="F18" s="112"/>
    </row>
    <row r="19" spans="2:6" s="52" customFormat="1">
      <c r="B19" s="39" t="s">
        <v>110</v>
      </c>
      <c r="C19" s="91">
        <f t="shared" ref="C19" si="3">+C12+C4</f>
        <v>9935811.6191825978</v>
      </c>
      <c r="D19" s="91">
        <f t="shared" ref="D19" si="4">+D12+D4</f>
        <v>9223371.9175646007</v>
      </c>
      <c r="E19" s="51"/>
      <c r="F19" s="112"/>
    </row>
    <row r="20" spans="2:6">
      <c r="B20" s="20"/>
      <c r="C20" s="75"/>
      <c r="D20" s="75"/>
    </row>
    <row r="21" spans="2:6">
      <c r="B21" s="41" t="s">
        <v>111</v>
      </c>
      <c r="C21" s="111"/>
      <c r="D21" s="111"/>
    </row>
    <row r="22" spans="2:6" ht="4.5" customHeight="1">
      <c r="B22" s="42"/>
      <c r="C22" s="76"/>
      <c r="D22" s="76"/>
    </row>
    <row r="23" spans="2:6">
      <c r="B23" s="39" t="s">
        <v>107</v>
      </c>
      <c r="C23" s="86">
        <f t="shared" ref="C23:D23" si="5">+SUM(C25:C29)</f>
        <v>411621</v>
      </c>
      <c r="D23" s="86">
        <f t="shared" si="5"/>
        <v>451776</v>
      </c>
    </row>
    <row r="24" spans="2:6" ht="7.5" customHeight="1">
      <c r="B24" s="43"/>
      <c r="C24" s="90"/>
      <c r="D24" s="90"/>
    </row>
    <row r="25" spans="2:6">
      <c r="B25" s="30" t="s">
        <v>37</v>
      </c>
      <c r="C25" s="92">
        <v>50870</v>
      </c>
      <c r="D25" s="92">
        <v>77573</v>
      </c>
    </row>
    <row r="26" spans="2:6">
      <c r="B26" s="30" t="s">
        <v>108</v>
      </c>
      <c r="C26" s="92">
        <v>229357</v>
      </c>
      <c r="D26" s="92">
        <v>224613</v>
      </c>
    </row>
    <row r="27" spans="2:6">
      <c r="B27" s="30" t="s">
        <v>60</v>
      </c>
      <c r="C27" s="92">
        <v>57454</v>
      </c>
      <c r="D27" s="92">
        <v>70737</v>
      </c>
    </row>
    <row r="28" spans="2:6">
      <c r="B28" s="30" t="s">
        <v>53</v>
      </c>
      <c r="C28" s="92">
        <v>7385</v>
      </c>
      <c r="D28" s="92">
        <v>6042</v>
      </c>
    </row>
    <row r="29" spans="2:6">
      <c r="B29" s="30" t="s">
        <v>112</v>
      </c>
      <c r="C29" s="92">
        <v>66555</v>
      </c>
      <c r="D29" s="92">
        <v>72811</v>
      </c>
    </row>
    <row r="30" spans="2:6" ht="6.75" customHeight="1">
      <c r="B30" s="42"/>
      <c r="C30" s="90"/>
      <c r="D30" s="90"/>
    </row>
    <row r="31" spans="2:6">
      <c r="B31" s="39" t="s">
        <v>109</v>
      </c>
      <c r="C31" s="86">
        <f t="shared" ref="C31" si="6">+SUM(C32:C34)</f>
        <v>404444</v>
      </c>
      <c r="D31" s="86">
        <f t="shared" ref="D31" si="7">+SUM(D32:D34)</f>
        <v>286099</v>
      </c>
    </row>
    <row r="32" spans="2:6">
      <c r="B32" s="30" t="s">
        <v>40</v>
      </c>
      <c r="C32" s="92">
        <v>324890</v>
      </c>
      <c r="D32" s="92">
        <v>210709</v>
      </c>
    </row>
    <row r="33" spans="2:11">
      <c r="B33" s="30" t="s">
        <v>42</v>
      </c>
      <c r="C33" s="92">
        <v>63428</v>
      </c>
      <c r="D33" s="92">
        <v>56588</v>
      </c>
    </row>
    <row r="34" spans="2:11">
      <c r="B34" s="30" t="s">
        <v>44</v>
      </c>
      <c r="C34" s="92">
        <v>16126.000000000002</v>
      </c>
      <c r="D34" s="92">
        <v>18802</v>
      </c>
    </row>
    <row r="35" spans="2:11" ht="6" customHeight="1">
      <c r="B35" s="30"/>
      <c r="C35" s="95"/>
      <c r="D35" s="95"/>
    </row>
    <row r="36" spans="2:11">
      <c r="B36" s="39" t="s">
        <v>126</v>
      </c>
      <c r="C36" s="91">
        <f t="shared" ref="C36:D36" si="8">+C23+C31</f>
        <v>816065</v>
      </c>
      <c r="D36" s="91">
        <f t="shared" si="8"/>
        <v>737875</v>
      </c>
    </row>
    <row r="37" spans="2:11">
      <c r="B37" s="58" t="s">
        <v>113</v>
      </c>
      <c r="C37" s="78"/>
      <c r="D37" s="78"/>
    </row>
    <row r="38" spans="2:11">
      <c r="B38" s="30"/>
      <c r="C38" s="77"/>
      <c r="D38" s="77"/>
    </row>
    <row r="39" spans="2:11" ht="15.75" thickBot="1">
      <c r="B39" s="53" t="s">
        <v>114</v>
      </c>
      <c r="C39" s="89" t="s">
        <v>155</v>
      </c>
      <c r="D39" s="89" t="s">
        <v>154</v>
      </c>
      <c r="E39" s="106"/>
      <c r="F39" s="106"/>
      <c r="G39" s="106"/>
      <c r="H39" s="106"/>
      <c r="I39" s="106"/>
      <c r="J39" s="106"/>
    </row>
    <row r="40" spans="2:11" ht="6.95" customHeight="1">
      <c r="B40" s="54"/>
      <c r="C40" s="117"/>
      <c r="D40" s="117"/>
      <c r="E40" s="106"/>
      <c r="F40" s="106"/>
      <c r="G40" s="106"/>
      <c r="H40" s="106"/>
      <c r="I40" s="106"/>
      <c r="J40" s="106"/>
    </row>
    <row r="41" spans="2:11">
      <c r="B41" s="26" t="s">
        <v>37</v>
      </c>
      <c r="C41" s="92">
        <v>10123.521456795699</v>
      </c>
      <c r="D41" s="92">
        <v>13123.814001208801</v>
      </c>
      <c r="E41" s="106"/>
      <c r="F41" s="106"/>
      <c r="G41" s="106"/>
      <c r="H41" s="106"/>
      <c r="I41" s="106"/>
      <c r="J41" s="106"/>
      <c r="K41" s="106"/>
    </row>
    <row r="42" spans="2:11">
      <c r="B42" s="26" t="s">
        <v>50</v>
      </c>
      <c r="C42" s="92">
        <v>26230.10914</v>
      </c>
      <c r="D42" s="92">
        <v>27456.038649999999</v>
      </c>
      <c r="E42" s="106"/>
      <c r="F42" s="106"/>
      <c r="G42" s="106"/>
      <c r="H42" s="106"/>
      <c r="K42" s="106"/>
    </row>
    <row r="43" spans="2:11">
      <c r="B43" s="26" t="s">
        <v>60</v>
      </c>
      <c r="C43" s="92">
        <v>17785.54623</v>
      </c>
      <c r="D43" s="92">
        <v>17342.195670000001</v>
      </c>
      <c r="E43" s="106"/>
      <c r="F43" s="106"/>
      <c r="G43" s="106"/>
      <c r="H43" s="106"/>
      <c r="K43" s="106"/>
    </row>
    <row r="44" spans="2:11">
      <c r="B44" s="26" t="s">
        <v>53</v>
      </c>
      <c r="C44" s="92">
        <v>4702.4502328106</v>
      </c>
      <c r="D44" s="92">
        <v>4393.4577959021999</v>
      </c>
      <c r="E44" s="106"/>
      <c r="F44" s="106"/>
      <c r="G44" s="106"/>
      <c r="H44" s="106"/>
      <c r="K44" s="106"/>
    </row>
    <row r="45" spans="2:11">
      <c r="B45" s="26" t="s">
        <v>112</v>
      </c>
      <c r="C45" s="92">
        <v>16925.406219999997</v>
      </c>
      <c r="D45" s="92">
        <v>17657.506798000002</v>
      </c>
      <c r="E45" s="106"/>
      <c r="F45" s="106"/>
      <c r="G45" s="106"/>
      <c r="H45" s="106"/>
      <c r="K45" s="106"/>
    </row>
    <row r="46" spans="2:11">
      <c r="B46" s="26" t="s">
        <v>40</v>
      </c>
      <c r="C46" s="92">
        <v>34635.915329999996</v>
      </c>
      <c r="D46" s="92">
        <v>20189.538190000003</v>
      </c>
      <c r="E46" s="106"/>
      <c r="F46" s="106"/>
      <c r="G46" s="106"/>
      <c r="H46" s="106"/>
      <c r="I46" s="106"/>
      <c r="J46" s="106"/>
      <c r="K46" s="106"/>
    </row>
    <row r="47" spans="2:11">
      <c r="B47" s="26" t="s">
        <v>42</v>
      </c>
      <c r="C47" s="92">
        <v>13773.4196935569</v>
      </c>
      <c r="D47" s="92">
        <v>9498.8621759077996</v>
      </c>
      <c r="E47" s="106"/>
      <c r="F47" s="106"/>
      <c r="H47" s="106"/>
      <c r="I47" s="106"/>
      <c r="J47" s="106"/>
      <c r="K47" s="106"/>
    </row>
    <row r="48" spans="2:11">
      <c r="B48" s="26" t="s">
        <v>44</v>
      </c>
      <c r="C48" s="92">
        <v>12614.781200000099</v>
      </c>
      <c r="D48" s="92">
        <v>18720.619546817001</v>
      </c>
      <c r="E48" s="106"/>
      <c r="F48" s="106"/>
      <c r="H48" s="106"/>
      <c r="I48" s="106"/>
      <c r="J48" s="106"/>
      <c r="K48" s="106"/>
    </row>
    <row r="49" spans="2:15">
      <c r="B49" s="26" t="s">
        <v>47</v>
      </c>
      <c r="C49" s="92">
        <v>3972</v>
      </c>
      <c r="D49" s="92">
        <v>6261.0777993544998</v>
      </c>
      <c r="E49" s="106"/>
      <c r="F49" s="106"/>
      <c r="G49" s="106"/>
      <c r="I49" s="106"/>
      <c r="J49" s="106"/>
      <c r="K49" s="106"/>
    </row>
    <row r="50" spans="2:15">
      <c r="B50" s="35"/>
      <c r="C50" s="79"/>
      <c r="D50" s="79"/>
      <c r="I50" s="106"/>
      <c r="J50" s="106"/>
      <c r="K50" s="106"/>
    </row>
    <row r="51" spans="2:15" s="52" customFormat="1" ht="16.5" customHeight="1">
      <c r="B51" s="55" t="s">
        <v>115</v>
      </c>
      <c r="C51" s="80"/>
      <c r="D51" s="80"/>
      <c r="F51" s="51"/>
      <c r="G51" s="51"/>
      <c r="H51" s="51"/>
      <c r="I51" s="106"/>
      <c r="J51" s="106"/>
    </row>
    <row r="52" spans="2:15">
      <c r="C52" s="74"/>
      <c r="D52" s="74"/>
      <c r="E52" s="106"/>
      <c r="I52" s="106"/>
      <c r="J52" s="106"/>
    </row>
    <row r="53" spans="2:15" ht="15.75" thickBot="1">
      <c r="B53" s="53" t="s">
        <v>157</v>
      </c>
      <c r="C53" s="89" t="s">
        <v>155</v>
      </c>
      <c r="D53" s="89" t="s">
        <v>154</v>
      </c>
    </row>
    <row r="54" spans="2:15" ht="3.75" customHeight="1">
      <c r="C54" s="90"/>
      <c r="D54" s="90"/>
    </row>
    <row r="55" spans="2:15" s="52" customFormat="1">
      <c r="B55" s="25" t="s">
        <v>2</v>
      </c>
      <c r="C55" s="113">
        <v>76065</v>
      </c>
      <c r="D55" s="113">
        <v>80572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2:15">
      <c r="B56" s="35" t="s">
        <v>3</v>
      </c>
      <c r="C56" s="114">
        <v>52207</v>
      </c>
      <c r="D56" s="114">
        <v>58326</v>
      </c>
    </row>
    <row r="57" spans="2:15" s="52" customFormat="1">
      <c r="B57" s="37" t="s">
        <v>4</v>
      </c>
      <c r="C57" s="115">
        <f>+C55-C56</f>
        <v>23858</v>
      </c>
      <c r="D57" s="115">
        <f>+D55-D56</f>
        <v>22246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2:15">
      <c r="B58" s="35" t="s">
        <v>5</v>
      </c>
      <c r="C58" s="114">
        <v>6295</v>
      </c>
      <c r="D58" s="114">
        <v>7430</v>
      </c>
    </row>
    <row r="59" spans="2:15" s="56" customFormat="1">
      <c r="B59" s="25" t="s">
        <v>6</v>
      </c>
      <c r="C59" s="113">
        <f>+C57+-C58</f>
        <v>17563</v>
      </c>
      <c r="D59" s="113">
        <f>+D57+-D58</f>
        <v>14816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2:15" s="57" customFormat="1">
      <c r="B60" s="37" t="s">
        <v>7</v>
      </c>
      <c r="C60" s="115">
        <f>+C59+C61</f>
        <v>28180</v>
      </c>
      <c r="D60" s="115">
        <f>+D59+D61</f>
        <v>25318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2:15">
      <c r="B61" s="35" t="s">
        <v>8</v>
      </c>
      <c r="C61" s="114">
        <v>10617</v>
      </c>
      <c r="D61" s="114">
        <v>10502</v>
      </c>
    </row>
    <row r="62" spans="2:15">
      <c r="B62" s="35" t="s">
        <v>9</v>
      </c>
      <c r="C62" s="116">
        <f>+C60/C55</f>
        <v>0.37047262209952014</v>
      </c>
      <c r="D62" s="116">
        <f>+D60/D55</f>
        <v>0.31422826788462493</v>
      </c>
    </row>
    <row r="63" spans="2:15">
      <c r="B63" s="35" t="s">
        <v>10</v>
      </c>
      <c r="C63" s="114">
        <v>4681</v>
      </c>
      <c r="D63" s="114">
        <f>+-800</f>
        <v>-800</v>
      </c>
    </row>
    <row r="64" spans="2:15">
      <c r="B64" s="25" t="s">
        <v>11</v>
      </c>
      <c r="C64" s="113">
        <v>13243</v>
      </c>
      <c r="D64" s="113">
        <v>8486</v>
      </c>
    </row>
    <row r="65" spans="2:15">
      <c r="B65" s="35" t="s">
        <v>67</v>
      </c>
      <c r="C65" s="114">
        <v>2348</v>
      </c>
      <c r="D65" s="114">
        <v>2034</v>
      </c>
    </row>
    <row r="66" spans="2:15">
      <c r="B66" s="55"/>
      <c r="C66" s="80"/>
      <c r="D66" s="80"/>
    </row>
    <row r="67" spans="2:15">
      <c r="B67" s="55"/>
      <c r="C67" s="80"/>
      <c r="D67" s="80"/>
    </row>
    <row r="68" spans="2:15">
      <c r="B68" s="55"/>
      <c r="C68" s="80"/>
      <c r="D68" s="80"/>
      <c r="M68" s="52"/>
      <c r="N68" s="52"/>
      <c r="O68" s="52"/>
    </row>
    <row r="69" spans="2:15" ht="15.75" thickBot="1">
      <c r="B69" s="53" t="s">
        <v>158</v>
      </c>
      <c r="C69" s="89" t="s">
        <v>155</v>
      </c>
      <c r="D69" s="89" t="s">
        <v>154</v>
      </c>
      <c r="E69" s="104"/>
    </row>
    <row r="70" spans="2:15" ht="6.75" customHeight="1">
      <c r="C70" s="90"/>
      <c r="D70" s="90"/>
      <c r="E70" s="104"/>
    </row>
    <row r="71" spans="2:15">
      <c r="B71" s="25" t="s">
        <v>2</v>
      </c>
      <c r="C71" s="113">
        <v>64996</v>
      </c>
      <c r="D71" s="113">
        <v>54670</v>
      </c>
      <c r="E71" s="104"/>
      <c r="F71" s="104"/>
      <c r="G71" s="104"/>
      <c r="H71" s="104"/>
      <c r="I71" s="104"/>
    </row>
    <row r="72" spans="2:15">
      <c r="B72" s="25" t="s">
        <v>6</v>
      </c>
      <c r="C72" s="113">
        <v>15521</v>
      </c>
      <c r="D72" s="113">
        <v>2044</v>
      </c>
      <c r="E72" s="104"/>
      <c r="F72" s="104"/>
      <c r="G72" s="104"/>
      <c r="H72" s="104"/>
      <c r="I72" s="104"/>
    </row>
    <row r="73" spans="2:15" s="52" customFormat="1">
      <c r="B73" s="37" t="s">
        <v>7</v>
      </c>
      <c r="C73" s="115">
        <v>24823</v>
      </c>
      <c r="D73" s="115">
        <v>11348</v>
      </c>
      <c r="E73" s="104"/>
      <c r="F73" s="105"/>
      <c r="G73" s="105"/>
      <c r="H73" s="105"/>
      <c r="I73" s="105"/>
    </row>
    <row r="74" spans="2:15">
      <c r="B74" s="35" t="s">
        <v>8</v>
      </c>
      <c r="C74" s="114">
        <v>9303</v>
      </c>
      <c r="D74" s="114">
        <f>+D73-D72</f>
        <v>9304</v>
      </c>
      <c r="E74" s="104"/>
      <c r="F74" s="108"/>
      <c r="G74" s="108"/>
      <c r="H74" s="108"/>
      <c r="I74" s="108"/>
    </row>
    <row r="75" spans="2:15">
      <c r="B75" s="35" t="s">
        <v>9</v>
      </c>
      <c r="C75" s="116">
        <v>0.38</v>
      </c>
      <c r="D75" s="116">
        <f>+D73/D71</f>
        <v>0.20757270898115968</v>
      </c>
      <c r="E75" s="104"/>
      <c r="F75" s="107"/>
      <c r="G75" s="107"/>
      <c r="H75" s="107"/>
      <c r="I75" s="107"/>
    </row>
    <row r="76" spans="2:15">
      <c r="B76" s="25" t="s">
        <v>116</v>
      </c>
      <c r="C76" s="113">
        <v>9769</v>
      </c>
      <c r="D76" s="113">
        <v>-519</v>
      </c>
      <c r="E76" s="104"/>
      <c r="F76" s="104"/>
      <c r="G76" s="104"/>
      <c r="H76" s="104"/>
      <c r="I76" s="104"/>
    </row>
    <row r="77" spans="2:15">
      <c r="B77" s="55" t="s">
        <v>159</v>
      </c>
      <c r="C77" s="55"/>
      <c r="D77" s="55"/>
      <c r="E77" s="104"/>
    </row>
    <row r="78" spans="2:15">
      <c r="E78" s="104"/>
    </row>
  </sheetData>
  <phoneticPr fontId="269" type="noConversion"/>
  <hyperlinks>
    <hyperlink ref="B1" location="SMSAAM!A1" display="INICIO" xr:uid="{00000000-0004-0000-04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4"/>
  <sheetViews>
    <sheetView showGridLines="0" zoomScaleNormal="100" workbookViewId="0"/>
  </sheetViews>
  <sheetFormatPr baseColWidth="10" defaultColWidth="11.42578125" defaultRowHeight="15"/>
  <cols>
    <col min="1" max="1" width="5.7109375" customWidth="1"/>
    <col min="2" max="2" width="38.7109375" style="2" customWidth="1"/>
    <col min="5" max="7" width="14" style="2" customWidth="1"/>
  </cols>
  <sheetData>
    <row r="2" spans="1:12">
      <c r="B2" s="20" t="s">
        <v>0</v>
      </c>
      <c r="E2" s="20"/>
      <c r="F2" s="20"/>
      <c r="G2" s="20"/>
    </row>
    <row r="4" spans="1:12" ht="38.1" customHeight="1">
      <c r="A4" s="61"/>
      <c r="B4" s="28" t="s">
        <v>117</v>
      </c>
      <c r="C4" s="62">
        <v>44986</v>
      </c>
      <c r="D4" s="62">
        <v>44896</v>
      </c>
      <c r="E4" s="62">
        <v>44805</v>
      </c>
      <c r="F4" s="62">
        <v>44742</v>
      </c>
      <c r="G4" s="62">
        <v>44651</v>
      </c>
      <c r="H4" s="62">
        <v>44531</v>
      </c>
    </row>
    <row r="5" spans="1:12" s="29" customFormat="1">
      <c r="B5" s="30"/>
    </row>
    <row r="6" spans="1:12" s="29" customFormat="1">
      <c r="B6" s="44" t="s">
        <v>147</v>
      </c>
    </row>
    <row r="7" spans="1:12">
      <c r="B7" s="35" t="s">
        <v>118</v>
      </c>
      <c r="C7" s="36">
        <f>862232-C8</f>
        <v>820071</v>
      </c>
      <c r="D7" s="36">
        <f>690739-D8</f>
        <v>650270</v>
      </c>
      <c r="E7" s="36">
        <v>635601.38381521229</v>
      </c>
      <c r="F7" s="36">
        <f>689656-F8</f>
        <v>649672</v>
      </c>
      <c r="G7" s="36">
        <v>679870</v>
      </c>
      <c r="H7" s="36">
        <v>680357</v>
      </c>
      <c r="K7" s="36"/>
      <c r="L7" s="65"/>
    </row>
    <row r="8" spans="1:12">
      <c r="B8" s="35" t="s">
        <v>77</v>
      </c>
      <c r="C8" s="36">
        <f>42060+101</f>
        <v>42161</v>
      </c>
      <c r="D8" s="36">
        <v>40469</v>
      </c>
      <c r="E8" s="36">
        <v>39504.616184787701</v>
      </c>
      <c r="F8" s="36">
        <v>39984</v>
      </c>
      <c r="G8" s="36">
        <v>40253</v>
      </c>
      <c r="H8" s="36">
        <v>39647</v>
      </c>
      <c r="J8" s="36"/>
      <c r="K8" s="36"/>
      <c r="L8" s="65"/>
    </row>
    <row r="9" spans="1:12">
      <c r="B9" s="35" t="s">
        <v>119</v>
      </c>
      <c r="C9" s="36">
        <v>453677</v>
      </c>
      <c r="D9" s="36">
        <f>170688+141963</f>
        <v>312651</v>
      </c>
      <c r="E9" s="36">
        <v>298063</v>
      </c>
      <c r="F9" s="36">
        <v>288373</v>
      </c>
      <c r="G9" s="36">
        <v>354788.30786700099</v>
      </c>
      <c r="H9" s="36">
        <v>216117.8996170446</v>
      </c>
      <c r="L9" s="65"/>
    </row>
    <row r="10" spans="1:12">
      <c r="C10" s="65"/>
      <c r="D10" s="65"/>
      <c r="E10" s="65"/>
      <c r="F10" s="65"/>
      <c r="G10" s="65"/>
      <c r="H10" s="65"/>
    </row>
    <row r="11" spans="1:12">
      <c r="B11" s="3" t="s">
        <v>120</v>
      </c>
      <c r="C11" s="36"/>
      <c r="D11" s="36"/>
      <c r="E11"/>
      <c r="F11"/>
      <c r="G11"/>
      <c r="H11" s="36"/>
    </row>
    <row r="12" spans="1:12">
      <c r="B12" s="35" t="s">
        <v>121</v>
      </c>
      <c r="C12" s="36">
        <v>123918.37765207488</v>
      </c>
      <c r="D12" s="36">
        <v>125468.1208069</v>
      </c>
      <c r="E12" s="36">
        <v>119907.68338892995</v>
      </c>
      <c r="F12" s="36">
        <v>121215.29027997315</v>
      </c>
      <c r="G12" s="36">
        <v>121263</v>
      </c>
      <c r="H12" s="36">
        <v>114228</v>
      </c>
    </row>
    <row r="13" spans="1:12">
      <c r="B13" s="35" t="s">
        <v>77</v>
      </c>
      <c r="C13" s="36">
        <v>24116.087991008124</v>
      </c>
      <c r="D13" s="36">
        <v>25601.647298300002</v>
      </c>
      <c r="E13" s="36">
        <v>26577.861643553177</v>
      </c>
      <c r="F13" s="36">
        <v>27620.221121875198</v>
      </c>
      <c r="G13" s="36">
        <v>28041</v>
      </c>
      <c r="H13" s="36">
        <v>28832</v>
      </c>
    </row>
    <row r="14" spans="1:12">
      <c r="B14" s="35" t="s">
        <v>122</v>
      </c>
      <c r="C14" s="36">
        <v>8112.3438935000004</v>
      </c>
      <c r="D14" s="36">
        <v>13055.275468333335</v>
      </c>
      <c r="E14" s="36">
        <v>14580.893992500001</v>
      </c>
      <c r="F14" s="36">
        <v>17267.165733955491</v>
      </c>
      <c r="G14" s="36">
        <v>19423</v>
      </c>
      <c r="H14" s="36">
        <v>16503</v>
      </c>
    </row>
    <row r="16" spans="1:12">
      <c r="B16" s="43" t="s">
        <v>123</v>
      </c>
      <c r="F16" s="68"/>
    </row>
    <row r="17" spans="5:6">
      <c r="E17" s="67"/>
      <c r="F17" s="68"/>
    </row>
    <row r="18" spans="5:6">
      <c r="F18" s="68"/>
    </row>
    <row r="20" spans="5:6">
      <c r="F20" s="67"/>
    </row>
    <row r="21" spans="5:6">
      <c r="F21" s="67"/>
    </row>
    <row r="22" spans="5:6">
      <c r="F22" s="67"/>
    </row>
    <row r="23" spans="5:6">
      <c r="F23" s="67"/>
    </row>
    <row r="24" spans="5:6">
      <c r="F24" s="69"/>
    </row>
  </sheetData>
  <hyperlinks>
    <hyperlink ref="B2" location="SMSAAM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2.7.300.86673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3" ma:contentTypeDescription="Crear nuevo documento." ma:contentTypeScope="" ma:versionID="ff29cf2f395389f249b625b8077aeb1a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9be82105a297fee6324391756d14439c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5D94D91-4919-4A16-9B84-67CAA9B0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4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Balance</vt:lpstr>
      <vt:lpstr>EERR</vt:lpstr>
      <vt:lpstr>Remolcadores</vt:lpstr>
      <vt:lpstr>Terminales Portuarios 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2023-05-22T13:45:04Z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  <property fmtid="{D5CDD505-2E9C-101B-9397-08002B2CF9AE}" pid="4" name="MediaServiceImageTags">
    <vt:lpwstr/>
  </property>
</Properties>
</file>