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4/4Q24/6. Excel Resultados/"/>
    </mc:Choice>
  </mc:AlternateContent>
  <xr:revisionPtr revIDLastSave="403" documentId="8_{6899DCF6-2BD2-4DC5-ABA6-497FBB9DBFBE}" xr6:coauthVersionLast="47" xr6:coauthVersionMax="47" xr10:uidLastSave="{11001F20-735C-4704-940E-7F2A70D662BF}"/>
  <bookViews>
    <workbookView xWindow="-4410" yWindow="-21600" windowWidth="19380" windowHeight="20970" tabRatio="827" activeTab="5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4" l="1"/>
  <c r="J11" i="13" l="1"/>
  <c r="J13" i="13" s="1"/>
  <c r="J14" i="13" s="1"/>
  <c r="M16" i="6"/>
  <c r="M18" i="6"/>
  <c r="L18" i="6"/>
  <c r="L17" i="6"/>
  <c r="M17" i="6"/>
  <c r="L16" i="6"/>
  <c r="L15" i="6"/>
  <c r="L14" i="6"/>
  <c r="L13" i="6"/>
  <c r="L12" i="6"/>
  <c r="L11" i="6"/>
  <c r="L10" i="6"/>
  <c r="L9" i="6"/>
  <c r="L8" i="6"/>
  <c r="L3" i="6"/>
  <c r="D12" i="5" l="1"/>
  <c r="D25" i="5"/>
  <c r="D20" i="5"/>
  <c r="D17" i="5"/>
  <c r="D9" i="5"/>
  <c r="M26" i="4"/>
  <c r="L26" i="4"/>
  <c r="L17" i="4"/>
  <c r="L15" i="4"/>
  <c r="L14" i="4"/>
  <c r="L13" i="4"/>
  <c r="L12" i="4"/>
  <c r="L11" i="4"/>
  <c r="L10" i="4"/>
  <c r="L8" i="4"/>
  <c r="L6" i="4"/>
  <c r="M22" i="4"/>
  <c r="M17" i="4"/>
  <c r="M14" i="4"/>
  <c r="M10" i="4"/>
  <c r="M6" i="4"/>
  <c r="C20" i="4"/>
  <c r="M17" i="13"/>
  <c r="L17" i="13"/>
  <c r="M15" i="13"/>
  <c r="L15" i="13"/>
  <c r="M12" i="13"/>
  <c r="L12" i="13"/>
  <c r="M10" i="13"/>
  <c r="L10" i="13"/>
  <c r="M9" i="13"/>
  <c r="L9" i="13"/>
  <c r="M3" i="13"/>
  <c r="L3" i="13"/>
  <c r="M6" i="13"/>
  <c r="L6" i="13"/>
  <c r="M5" i="13"/>
  <c r="M4" i="13"/>
  <c r="L4" i="13"/>
  <c r="I11" i="13"/>
  <c r="I13" i="13" s="1"/>
  <c r="J5" i="13"/>
  <c r="I5" i="13"/>
  <c r="L5" i="13" s="1"/>
  <c r="L7" i="6"/>
  <c r="M15" i="6"/>
  <c r="M13" i="6"/>
  <c r="M10" i="6"/>
  <c r="M8" i="6"/>
  <c r="M7" i="6"/>
  <c r="M3" i="6"/>
  <c r="L4" i="6"/>
  <c r="M4" i="6"/>
  <c r="J11" i="6"/>
  <c r="J17" i="6" s="1"/>
  <c r="J9" i="6"/>
  <c r="I9" i="6"/>
  <c r="I11" i="6" s="1"/>
  <c r="H16" i="4"/>
  <c r="I7" i="4"/>
  <c r="I9" i="4" s="1"/>
  <c r="I16" i="4" s="1"/>
  <c r="I18" i="4" s="1"/>
  <c r="I20" i="4" s="1"/>
  <c r="M21" i="4"/>
  <c r="L21" i="4"/>
  <c r="M19" i="4"/>
  <c r="L19" i="4"/>
  <c r="M15" i="4"/>
  <c r="M13" i="4"/>
  <c r="M12" i="4"/>
  <c r="M11" i="4"/>
  <c r="M8" i="4"/>
  <c r="M5" i="4"/>
  <c r="L5" i="4"/>
  <c r="H11" i="13"/>
  <c r="H13" i="13" s="1"/>
  <c r="H18" i="13" s="1"/>
  <c r="G11" i="13"/>
  <c r="G13" i="13" s="1"/>
  <c r="G18" i="13" s="1"/>
  <c r="H5" i="13"/>
  <c r="G5" i="13"/>
  <c r="D13" i="5" l="1"/>
  <c r="J18" i="13"/>
  <c r="J16" i="13"/>
  <c r="I18" i="13"/>
  <c r="I14" i="13"/>
  <c r="I16" i="13" s="1"/>
  <c r="J12" i="6"/>
  <c r="J14" i="6" s="1"/>
  <c r="I17" i="6"/>
  <c r="I12" i="6"/>
  <c r="I14" i="6" s="1"/>
  <c r="D21" i="5"/>
  <c r="D26" i="5"/>
  <c r="I27" i="4"/>
  <c r="I28" i="4" s="1"/>
  <c r="J7" i="4"/>
  <c r="J9" i="4" s="1"/>
  <c r="L7" i="4"/>
  <c r="L9" i="4" s="1"/>
  <c r="L16" i="4" s="1"/>
  <c r="L18" i="4" s="1"/>
  <c r="G14" i="13"/>
  <c r="G16" i="13" s="1"/>
  <c r="H14" i="13"/>
  <c r="H16" i="13" s="1"/>
  <c r="J16" i="4" l="1"/>
  <c r="J18" i="4" s="1"/>
  <c r="J20" i="4" s="1"/>
  <c r="J27" i="4"/>
  <c r="J28" i="4" s="1"/>
  <c r="L20" i="4"/>
  <c r="L27" i="4"/>
  <c r="H9" i="6"/>
  <c r="H11" i="6" s="1"/>
  <c r="G9" i="6"/>
  <c r="G11" i="6" s="1"/>
  <c r="H7" i="4"/>
  <c r="H9" i="4" s="1"/>
  <c r="G7" i="4"/>
  <c r="G9" i="4" s="1"/>
  <c r="F7" i="4"/>
  <c r="F9" i="4" s="1"/>
  <c r="F27" i="4" s="1"/>
  <c r="F28" i="4" s="1"/>
  <c r="E7" i="4"/>
  <c r="E9" i="4" s="1"/>
  <c r="E27" i="4" s="1"/>
  <c r="E28" i="4" s="1"/>
  <c r="D7" i="4"/>
  <c r="D9" i="4" s="1"/>
  <c r="D27" i="4" s="1"/>
  <c r="D28" i="4" s="1"/>
  <c r="C7" i="4"/>
  <c r="C9" i="4" s="1"/>
  <c r="F5" i="13"/>
  <c r="E5" i="13"/>
  <c r="C27" i="4" l="1"/>
  <c r="C28" i="4" s="1"/>
  <c r="C16" i="4"/>
  <c r="C18" i="4" s="1"/>
  <c r="L11" i="13"/>
  <c r="L13" i="13" s="1"/>
  <c r="L14" i="13" s="1"/>
  <c r="L16" i="13" s="1"/>
  <c r="G17" i="6"/>
  <c r="G12" i="6"/>
  <c r="G14" i="6"/>
  <c r="H17" i="6"/>
  <c r="H12" i="6"/>
  <c r="H14" i="6" s="1"/>
  <c r="M9" i="6"/>
  <c r="M11" i="6" s="1"/>
  <c r="H27" i="4"/>
  <c r="H28" i="4" s="1"/>
  <c r="H18" i="4"/>
  <c r="H20" i="4" s="1"/>
  <c r="G16" i="4"/>
  <c r="G18" i="4" s="1"/>
  <c r="G20" i="4" s="1"/>
  <c r="M7" i="4"/>
  <c r="M11" i="13"/>
  <c r="M13" i="13" s="1"/>
  <c r="M14" i="13" s="1"/>
  <c r="M16" i="13" s="1"/>
  <c r="M9" i="4" l="1"/>
  <c r="M27" i="4" s="1"/>
  <c r="M12" i="6"/>
  <c r="M14" i="6" s="1"/>
  <c r="M18" i="13"/>
  <c r="C12" i="5" l="1"/>
  <c r="C9" i="5"/>
  <c r="F10" i="4"/>
  <c r="E10" i="4"/>
  <c r="F11" i="13"/>
  <c r="F13" i="13" s="1"/>
  <c r="E11" i="13"/>
  <c r="E13" i="13" s="1"/>
  <c r="F9" i="6"/>
  <c r="F11" i="6" s="1"/>
  <c r="E9" i="6"/>
  <c r="E11" i="6" s="1"/>
  <c r="D11" i="13"/>
  <c r="D13" i="13" s="1"/>
  <c r="D18" i="13" s="1"/>
  <c r="C11" i="13"/>
  <c r="C13" i="13" s="1"/>
  <c r="C18" i="13" s="1"/>
  <c r="C25" i="5"/>
  <c r="D16" i="4"/>
  <c r="D18" i="4" s="1"/>
  <c r="D20" i="4" s="1"/>
  <c r="M16" i="4" l="1"/>
  <c r="M18" i="4" s="1"/>
  <c r="M20" i="4" s="1"/>
  <c r="F16" i="4"/>
  <c r="F18" i="4" s="1"/>
  <c r="F20" i="4" s="1"/>
  <c r="C13" i="5"/>
  <c r="L18" i="13"/>
  <c r="F18" i="13"/>
  <c r="F14" i="13"/>
  <c r="F16" i="13" s="1"/>
  <c r="E18" i="13"/>
  <c r="E14" i="13"/>
  <c r="E16" i="13" s="1"/>
  <c r="F17" i="6"/>
  <c r="F12" i="6"/>
  <c r="F14" i="6" s="1"/>
  <c r="E12" i="6"/>
  <c r="E14" i="6" s="1"/>
  <c r="E17" i="6"/>
  <c r="E16" i="4"/>
  <c r="E18" i="4" s="1"/>
  <c r="E20" i="4" s="1"/>
  <c r="C14" i="13"/>
  <c r="C16" i="13" s="1"/>
  <c r="D14" i="13"/>
  <c r="D16" i="13" s="1"/>
  <c r="M28" i="4" l="1"/>
  <c r="D9" i="6"/>
  <c r="D11" i="6" s="1"/>
  <c r="C9" i="6"/>
  <c r="C11" i="6" s="1"/>
  <c r="D12" i="6" l="1"/>
  <c r="D14" i="6" s="1"/>
  <c r="D17" i="6"/>
  <c r="C12" i="6"/>
  <c r="C14" i="6" s="1"/>
  <c r="C17" i="6"/>
  <c r="C17" i="5"/>
  <c r="C20" i="5"/>
  <c r="C21" i="5" l="1"/>
  <c r="C26" i="5" s="1"/>
  <c r="L28" i="4" l="1"/>
  <c r="G27" i="4"/>
  <c r="G28" i="4" s="1"/>
</calcChain>
</file>

<file path=xl/sharedStrings.xml><?xml version="1.0" encoding="utf-8"?>
<sst xmlns="http://schemas.openxmlformats.org/spreadsheetml/2006/main" count="185" uniqueCount="110">
  <si>
    <t>INICIO</t>
  </si>
  <si>
    <t>Principales Drivers por Negocios</t>
  </si>
  <si>
    <t>División</t>
  </si>
  <si>
    <t>Drivers</t>
  </si>
  <si>
    <t>Remolcadores</t>
  </si>
  <si>
    <t>Faenas portuarias y días time charter</t>
  </si>
  <si>
    <t>Logística de carga aérea</t>
  </si>
  <si>
    <t>Toneladas movilizadas y vuelos atendidos</t>
  </si>
  <si>
    <t>División Remolcadores</t>
  </si>
  <si>
    <t>País</t>
  </si>
  <si>
    <t>% SAAM</t>
  </si>
  <si>
    <t>Principales Negocios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</si>
  <si>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</si>
  <si>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t>Filial</t>
  </si>
  <si>
    <t xml:space="preserve">Remolcaje / Servicios a Terminales Oil&amp;Gas </t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</si>
  <si>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</si>
  <si>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</si>
  <si>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t>Remolcaje</t>
  </si>
  <si>
    <t>Chile</t>
  </si>
  <si>
    <t>Uruguay</t>
  </si>
  <si>
    <t>Remolcaje / Barcazas</t>
  </si>
  <si>
    <t>Ecuador</t>
  </si>
  <si>
    <t>Guatemala</t>
  </si>
  <si>
    <t>Costa Rica</t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</si>
  <si>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</si>
  <si>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</si>
  <si>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</si>
  <si>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</si>
  <si>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Perú</t>
  </si>
  <si>
    <t>El Salvador</t>
  </si>
  <si>
    <t xml:space="preserve">Servicios a Terminales Oil&amp;Gas </t>
  </si>
  <si>
    <t>Chile LNG</t>
  </si>
  <si>
    <t>Coligada</t>
  </si>
  <si>
    <t>Chile /Argentina TABSA</t>
  </si>
  <si>
    <t>Transbordadores</t>
  </si>
  <si>
    <t>(1) SAAM Towage 100% propiedad a partir de 01 Noviembre 2019</t>
  </si>
  <si>
    <t>(2) Adquisicion 70% Intertug febrero 2021</t>
  </si>
  <si>
    <t>Empresa</t>
  </si>
  <si>
    <r>
      <t xml:space="preserve">Aerosan </t>
    </r>
    <r>
      <rPr>
        <vertAlign val="superscript"/>
        <sz val="10"/>
        <color theme="1"/>
        <rFont val="Calibri"/>
        <family val="2"/>
      </rPr>
      <t>(1)</t>
    </r>
  </si>
  <si>
    <t>Servico de carga aeroportuaria / Servicios en Rampa</t>
  </si>
  <si>
    <t>Colombia</t>
  </si>
  <si>
    <t>(1) Aerosan: 100% propiedad a partir de 01 noviembre 2020</t>
  </si>
  <si>
    <t>Estados de Resultados Consolidados (MUS$)</t>
  </si>
  <si>
    <t>1T24</t>
  </si>
  <si>
    <t>1T23</t>
  </si>
  <si>
    <t>2T24</t>
  </si>
  <si>
    <t>2T23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</si>
  <si>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</si>
  <si>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</si>
  <si>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</si>
  <si>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</si>
  <si>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</si>
  <si>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</si>
  <si>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</si>
  <si>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</si>
  <si>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</si>
  <si>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</si>
  <si>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</si>
  <si>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</si>
  <si>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ganancias, operaciones continuadas</t>
  </si>
  <si>
    <t>Ganancia (pérdida) procedente de operaciones continuadas</t>
  </si>
  <si>
    <t>Ganancia (pérdida) procedente de operaciones discontinuadas</t>
  </si>
  <si>
    <t>Utilidad</t>
  </si>
  <si>
    <t>Utilidad Controladora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</si>
  <si>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</si>
  <si>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</si>
  <si>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</si>
  <si>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</si>
  <si>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</si>
  <si>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</si>
  <si>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</si>
  <si>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</si>
  <si>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para su disposición clasificados como mantenidos para la venta y operaciones discontinuadas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</si>
  <si>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</si>
  <si>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</si>
  <si>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</si>
  <si>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</si>
  <si>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</si>
  <si>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</si>
  <si>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</si>
  <si>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</si>
  <si>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</si>
  <si>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</si>
  <si>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</si>
  <si>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</si>
  <si>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</si>
  <si>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</si>
  <si>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</si>
  <si>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</si>
  <si>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Total Faenas</t>
  </si>
  <si>
    <t>Días time charter</t>
  </si>
  <si>
    <t>Resultado (MUS$)</t>
  </si>
  <si>
    <t xml:space="preserve">Ingresos </t>
  </si>
  <si>
    <t>Ganancia Bruta</t>
  </si>
  <si>
    <t>Resultado Operacional</t>
  </si>
  <si>
    <t>Depreciación y Amortizaciones</t>
  </si>
  <si>
    <t>Margen  EBITDA</t>
  </si>
  <si>
    <t>Participación Asociadas</t>
  </si>
  <si>
    <t xml:space="preserve">Resultado NOP + Impuesto </t>
  </si>
  <si>
    <t>Toneladas exportación movilizadas</t>
  </si>
  <si>
    <t>Toneladas importación movilizadas</t>
  </si>
  <si>
    <t>Total toneladas movilizadas</t>
  </si>
  <si>
    <t>Vuelos atendidos</t>
  </si>
  <si>
    <t>Balance (MUS$)</t>
  </si>
  <si>
    <t>Deuda Financiera Consolidada</t>
  </si>
  <si>
    <t>Efectivo y equivalentes al efectivo Consolidado</t>
  </si>
  <si>
    <t>3T24</t>
  </si>
  <si>
    <t>3T23</t>
  </si>
  <si>
    <t>4T24</t>
  </si>
  <si>
    <t>4T23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</si>
</sst>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_-* #,##0\ _€_-;\-* #,##0\ _€_-;_-* &quot;-&quot;\ _€_-;_-@_-"/>
    <numFmt numFmtId="168" formatCode="_-* #,##0.00\ _€_-;\-* #,##0.00\ _€_-;_-* &quot;-&quot;??\ _€_-;_-@_-"/>
    <numFmt numFmtId="169" formatCode="&quot;$&quot;\ #,##0;\-&quot;$&quot;\ #,##0"/>
    <numFmt numFmtId="170" formatCode="&quot;$&quot;\ #,##0.00;\-&quot;$&quot;\ #,##0.00"/>
    <numFmt numFmtId="171" formatCode="&quot;$&quot;\ #,##0.00;[Red]\-&quot;$&quot;\ #,##0.00"/>
    <numFmt numFmtId="172" formatCode="_-&quot;$&quot;\ * #,##0_-;\-&quot;$&quot;\ * #,##0_-;_-&quot;$&quot;\ * &quot;-&quot;_-;_-@_-"/>
    <numFmt numFmtId="173" formatCode="_-&quot;$&quot;\ * #,##0.00_-;\-&quot;$&quot;\ * #,##0.00_-;_-&quot;$&quot;\ 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6" fillId="0" borderId="0">
      <alignment horizontal="right"/>
    </xf>
    <xf numFmtId="0" fontId="7" fillId="0" borderId="0"/>
    <xf numFmtId="0" fontId="8" fillId="0" borderId="0"/>
    <xf numFmtId="174" fontId="5" fillId="0" borderId="0"/>
    <xf numFmtId="0" fontId="5" fillId="0" borderId="0"/>
    <xf numFmtId="10" fontId="9" fillId="0" borderId="0" applyFont="0" applyFill="0" applyBorder="0" applyAlignment="0" applyProtection="0"/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3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0" fontId="14" fillId="0" borderId="0"/>
    <xf numFmtId="0" fontId="14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4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9" fontId="15" fillId="0" borderId="0"/>
    <xf numFmtId="176" fontId="15" fillId="0" borderId="0"/>
    <xf numFmtId="10" fontId="15" fillId="0" borderId="0"/>
    <xf numFmtId="0" fontId="5" fillId="4" borderId="3" applyNumberFormat="0">
      <alignment horizontal="left" vertical="center"/>
    </xf>
    <xf numFmtId="0" fontId="16" fillId="0" borderId="0" applyNumberFormat="0" applyFont="0" applyFill="0" applyBorder="0" applyAlignment="0" applyProtection="0"/>
    <xf numFmtId="0" fontId="17" fillId="5" borderId="0" applyBorder="0" applyAlignment="0"/>
    <xf numFmtId="174" fontId="18" fillId="0" borderId="0" applyFont="0" applyFill="0" applyBorder="0" applyAlignment="0" applyProtection="0"/>
    <xf numFmtId="0" fontId="1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20" fillId="0" borderId="0">
      <alignment horizontal="right"/>
    </xf>
    <xf numFmtId="179" fontId="5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5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0" fontId="7" fillId="0" borderId="0"/>
    <xf numFmtId="183" fontId="5" fillId="0" borderId="0"/>
    <xf numFmtId="0" fontId="5" fillId="0" borderId="0" applyNumberFormat="0" applyFill="0" applyBorder="0" applyAlignment="0" applyProtection="0"/>
    <xf numFmtId="0" fontId="22" fillId="0" borderId="0"/>
    <xf numFmtId="0" fontId="24" fillId="0" borderId="0"/>
    <xf numFmtId="0" fontId="5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0" fontId="14" fillId="0" borderId="0" applyNumberFormat="0" applyFill="0" applyBorder="0" applyAlignment="0" applyProtection="0"/>
    <xf numFmtId="0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8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26" fillId="0" borderId="0"/>
    <xf numFmtId="37" fontId="25" fillId="0" borderId="0" applyFill="0" applyBorder="0">
      <alignment horizontal="right"/>
    </xf>
    <xf numFmtId="0" fontId="26" fillId="0" borderId="0"/>
    <xf numFmtId="0" fontId="23" fillId="0" borderId="0"/>
    <xf numFmtId="37" fontId="25" fillId="0" borderId="0" applyFill="0" applyBorder="0">
      <alignment horizontal="right"/>
    </xf>
    <xf numFmtId="0" fontId="7" fillId="0" borderId="0"/>
    <xf numFmtId="194" fontId="5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6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7" fillId="0" borderId="0" applyNumberFormat="0" applyFill="0" applyBorder="0" applyAlignment="0" applyProtection="0"/>
    <xf numFmtId="0" fontId="5" fillId="6" borderId="0" applyNumberFormat="0" applyFont="0" applyAlignment="0" applyProtection="0"/>
    <xf numFmtId="191" fontId="29" fillId="7" borderId="5" applyNumberFormat="0" applyAlignment="0" applyProtection="0"/>
    <xf numFmtId="191" fontId="29" fillId="7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 applyNumberFormat="0" applyFill="0" applyBorder="0" applyAlignment="0" applyProtection="0"/>
    <xf numFmtId="0" fontId="22" fillId="0" borderId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5" fillId="0" borderId="0" applyFont="0" applyFill="0" applyBorder="0" applyAlignment="0" applyProtection="0"/>
    <xf numFmtId="200" fontId="5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64" fontId="18" fillId="0" borderId="0" applyFont="0" applyFill="0" applyBorder="0" applyAlignment="0" applyProtection="0"/>
    <xf numFmtId="20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0" fillId="0" borderId="0">
      <alignment vertical="top"/>
    </xf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203" fontId="18" fillId="0" borderId="0" applyFont="0" applyFill="0" applyBorder="0" applyAlignment="0" applyProtection="0"/>
    <xf numFmtId="0" fontId="2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5" fillId="0" borderId="0"/>
    <xf numFmtId="0" fontId="24" fillId="0" borderId="0"/>
    <xf numFmtId="0" fontId="23" fillId="0" borderId="0"/>
    <xf numFmtId="37" fontId="25" fillId="0" borderId="0" applyFill="0" applyBorder="0">
      <alignment horizontal="right"/>
    </xf>
    <xf numFmtId="0" fontId="24" fillId="0" borderId="0"/>
    <xf numFmtId="0" fontId="5" fillId="0" borderId="0" applyNumberFormat="0" applyFill="0" applyBorder="0" applyAlignment="0" applyProtection="0"/>
    <xf numFmtId="0" fontId="28" fillId="0" borderId="0" applyNumberFormat="0" applyFill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14" fillId="0" borderId="0"/>
    <xf numFmtId="0" fontId="7" fillId="0" borderId="0"/>
    <xf numFmtId="0" fontId="7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176" fontId="31" fillId="0" borderId="0" applyNumberFormat="0" applyFill="0" applyBorder="0" applyProtection="0">
      <alignment vertical="top"/>
    </xf>
    <xf numFmtId="0" fontId="23" fillId="0" borderId="0"/>
    <xf numFmtId="37" fontId="25" fillId="0" borderId="0" applyFill="0" applyBorder="0">
      <alignment horizontal="right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176" fontId="32" fillId="0" borderId="7" applyNumberFormat="0" applyFill="0" applyAlignment="0" applyProtection="0"/>
    <xf numFmtId="0" fontId="34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4" fillId="0" borderId="4" applyNumberFormat="0" applyFill="0" applyProtection="0">
      <alignment horizontal="center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centerContinuous"/>
    </xf>
    <xf numFmtId="176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22" fillId="0" borderId="0"/>
    <xf numFmtId="0" fontId="22" fillId="0" borderId="0"/>
    <xf numFmtId="0" fontId="22" fillId="0" borderId="0"/>
    <xf numFmtId="37" fontId="25" fillId="0" borderId="0" applyFill="0" applyBorder="0">
      <alignment horizontal="right"/>
    </xf>
    <xf numFmtId="0" fontId="1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204" fontId="37" fillId="0" borderId="8">
      <alignment horizontal="left" vertical="center"/>
    </xf>
    <xf numFmtId="0" fontId="14" fillId="0" borderId="0"/>
    <xf numFmtId="0" fontId="22" fillId="0" borderId="0"/>
    <xf numFmtId="0" fontId="15" fillId="0" borderId="0" applyNumberFormat="0" applyFill="0" applyBorder="0" applyAlignment="0" applyProtection="0"/>
    <xf numFmtId="205" fontId="20" fillId="0" borderId="0"/>
    <xf numFmtId="0" fontId="22" fillId="0" borderId="0"/>
    <xf numFmtId="206" fontId="15" fillId="0" borderId="0">
      <alignment horizontal="center"/>
    </xf>
    <xf numFmtId="207" fontId="38" fillId="0" borderId="0">
      <alignment horizontal="left"/>
    </xf>
    <xf numFmtId="208" fontId="39" fillId="0" borderId="0">
      <alignment horizontal="left"/>
    </xf>
    <xf numFmtId="209" fontId="14" fillId="0" borderId="0"/>
    <xf numFmtId="37" fontId="5" fillId="0" borderId="0"/>
    <xf numFmtId="37" fontId="5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204" fontId="37" fillId="0" borderId="8">
      <alignment horizontal="left" vertical="center"/>
    </xf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40" fillId="11" borderId="0" applyNumberFormat="0" applyBorder="0" applyAlignment="0" applyProtection="0"/>
    <xf numFmtId="0" fontId="40" fillId="20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74" fontId="43" fillId="0" borderId="9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0">
      <protection locked="0"/>
    </xf>
    <xf numFmtId="0" fontId="47" fillId="28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210" fontId="14" fillId="34" borderId="10">
      <alignment horizontal="center" vertical="center"/>
    </xf>
    <xf numFmtId="1" fontId="49" fillId="35" borderId="0">
      <alignment horizontal="left"/>
    </xf>
    <xf numFmtId="0" fontId="50" fillId="0" borderId="0">
      <alignment horizontal="left"/>
    </xf>
    <xf numFmtId="0" fontId="5" fillId="0" borderId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5" fillId="0" borderId="0"/>
    <xf numFmtId="3" fontId="53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0" fillId="0" borderId="0">
      <alignment horizontal="right"/>
    </xf>
    <xf numFmtId="211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12" fontId="56" fillId="36" borderId="11"/>
    <xf numFmtId="213" fontId="15" fillId="37" borderId="0" applyNumberFormat="0" applyFont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3" fontId="59" fillId="38" borderId="0">
      <alignment horizontal="center" vertical="center" textRotation="180"/>
    </xf>
    <xf numFmtId="0" fontId="60" fillId="28" borderId="0"/>
    <xf numFmtId="0" fontId="50" fillId="0" borderId="0">
      <alignment horizontal="left"/>
    </xf>
    <xf numFmtId="0" fontId="61" fillId="0" borderId="0" applyNumberFormat="0" applyFill="0" applyBorder="0" applyAlignment="0" applyProtection="0"/>
    <xf numFmtId="0" fontId="21" fillId="39" borderId="0" applyNumberFormat="0" applyFill="0" applyBorder="0" applyAlignment="0" applyProtection="0">
      <protection locked="0"/>
    </xf>
    <xf numFmtId="170" fontId="62" fillId="0" borderId="0" applyNumberFormat="0" applyFont="0" applyAlignment="0"/>
    <xf numFmtId="214" fontId="18" fillId="0" borderId="0" applyFont="0" applyFill="0" applyBorder="0" applyAlignment="0" applyProtection="0"/>
    <xf numFmtId="215" fontId="63" fillId="0" borderId="0" applyFont="0" applyFill="0" applyBorder="0" applyAlignment="0" applyProtection="0"/>
    <xf numFmtId="216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3" fontId="5" fillId="40" borderId="0"/>
    <xf numFmtId="14" fontId="64" fillId="0" borderId="0" applyNumberFormat="0" applyFill="0" applyBorder="0" applyAlignment="0" applyProtection="0">
      <alignment horizontal="center"/>
    </xf>
    <xf numFmtId="0" fontId="65" fillId="39" borderId="12" applyNumberFormat="0" applyFill="0" applyBorder="0" applyAlignment="0" applyProtection="0">
      <protection locked="0"/>
    </xf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9" fontId="66" fillId="0" borderId="0">
      <protection locked="0"/>
    </xf>
    <xf numFmtId="220" fontId="14" fillId="0" borderId="0" applyFont="0" applyFill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0" borderId="0"/>
    <xf numFmtId="212" fontId="56" fillId="0" borderId="11"/>
    <xf numFmtId="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1" fontId="71" fillId="28" borderId="0"/>
    <xf numFmtId="222" fontId="25" fillId="28" borderId="0"/>
    <xf numFmtId="3" fontId="72" fillId="41" borderId="0"/>
    <xf numFmtId="223" fontId="48" fillId="0" borderId="0"/>
    <xf numFmtId="224" fontId="48" fillId="0" borderId="0"/>
    <xf numFmtId="225" fontId="48" fillId="0" borderId="0"/>
    <xf numFmtId="223" fontId="48" fillId="0" borderId="14"/>
    <xf numFmtId="224" fontId="48" fillId="0" borderId="14"/>
    <xf numFmtId="225" fontId="48" fillId="0" borderId="14"/>
    <xf numFmtId="226" fontId="48" fillId="0" borderId="0"/>
    <xf numFmtId="0" fontId="73" fillId="0" borderId="0" applyFill="0" applyBorder="0" applyAlignment="0"/>
    <xf numFmtId="218" fontId="74" fillId="0" borderId="0" applyFill="0" applyBorder="0" applyAlignment="0"/>
    <xf numFmtId="227" fontId="48" fillId="0" borderId="0"/>
    <xf numFmtId="228" fontId="48" fillId="0" borderId="0"/>
    <xf numFmtId="226" fontId="48" fillId="0" borderId="14"/>
    <xf numFmtId="227" fontId="48" fillId="0" borderId="14"/>
    <xf numFmtId="228" fontId="48" fillId="0" borderId="14"/>
    <xf numFmtId="229" fontId="48" fillId="0" borderId="0">
      <alignment horizontal="right"/>
      <protection locked="0"/>
    </xf>
    <xf numFmtId="230" fontId="48" fillId="0" borderId="0">
      <alignment horizontal="right"/>
      <protection locked="0"/>
    </xf>
    <xf numFmtId="231" fontId="48" fillId="0" borderId="0"/>
    <xf numFmtId="232" fontId="74" fillId="0" borderId="0" applyFill="0" applyBorder="0" applyAlignment="0"/>
    <xf numFmtId="0" fontId="73" fillId="0" borderId="0" applyFill="0" applyBorder="0" applyAlignment="0"/>
    <xf numFmtId="0" fontId="73" fillId="0" borderId="0" applyFill="0" applyBorder="0" applyAlignment="0"/>
    <xf numFmtId="233" fontId="48" fillId="0" borderId="0"/>
    <xf numFmtId="234" fontId="48" fillId="0" borderId="0"/>
    <xf numFmtId="231" fontId="48" fillId="0" borderId="14"/>
    <xf numFmtId="235" fontId="48" fillId="0" borderId="14"/>
    <xf numFmtId="234" fontId="48" fillId="0" borderId="14"/>
    <xf numFmtId="0" fontId="73" fillId="0" borderId="0" applyFill="0" applyBorder="0" applyAlignment="0"/>
    <xf numFmtId="236" fontId="5" fillId="0" borderId="0" applyFill="0" applyBorder="0" applyAlignment="0"/>
    <xf numFmtId="218" fontId="74" fillId="0" borderId="0" applyFill="0" applyBorder="0" applyAlignment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4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23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8" fillId="42" borderId="0" applyNumberFormat="0" applyFont="0" applyBorder="0" applyAlignment="0">
      <alignment horizontal="center"/>
    </xf>
    <xf numFmtId="0" fontId="79" fillId="0" borderId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37" fontId="87" fillId="0" borderId="0" applyFill="0" applyBorder="0">
      <alignment vertical="top"/>
    </xf>
    <xf numFmtId="0" fontId="5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5" borderId="0"/>
    <xf numFmtId="238" fontId="92" fillId="0" borderId="0" applyFont="0" applyFill="0" applyBorder="0" applyAlignment="0" applyProtection="0"/>
    <xf numFmtId="17" fontId="93" fillId="0" borderId="0" applyNumberFormat="0" applyFill="0" applyBorder="0" applyAlignment="0" applyProtection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0" fontId="73" fillId="0" borderId="0" applyFont="0" applyFill="0" applyBorder="0" applyAlignment="0" applyProtection="0"/>
    <xf numFmtId="174" fontId="51" fillId="0" borderId="0"/>
    <xf numFmtId="40" fontId="95" fillId="0" borderId="0" applyFont="0" applyFill="0" applyBorder="0" applyAlignment="0" applyProtection="0">
      <alignment horizontal="center"/>
    </xf>
    <xf numFmtId="240" fontId="14" fillId="0" borderId="0" applyFont="0" applyFill="0" applyBorder="0" applyAlignment="0" applyProtection="0">
      <alignment horizontal="center"/>
    </xf>
    <xf numFmtId="241" fontId="96" fillId="0" borderId="0" applyFont="0" applyFill="0" applyBorder="0" applyAlignment="0" applyProtection="0">
      <alignment horizontal="right"/>
    </xf>
    <xf numFmtId="242" fontId="96" fillId="0" borderId="0" applyFont="0" applyFill="0" applyBorder="0" applyAlignment="0" applyProtection="0"/>
    <xf numFmtId="243" fontId="53" fillId="0" borderId="0" applyFont="0" applyFill="0" applyBorder="0" applyAlignment="0" applyProtection="0"/>
    <xf numFmtId="244" fontId="97" fillId="0" borderId="0" applyFont="0" applyFill="0" applyBorder="0" applyAlignment="0" applyProtection="0"/>
    <xf numFmtId="245" fontId="9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246" fontId="98" fillId="46" borderId="0" applyFill="0" applyBorder="0" applyAlignment="0">
      <protection locked="0"/>
    </xf>
    <xf numFmtId="246" fontId="66" fillId="0" borderId="0" applyFill="0" applyBorder="0" applyAlignment="0">
      <protection locked="0"/>
    </xf>
    <xf numFmtId="209" fontId="14" fillId="0" borderId="0"/>
    <xf numFmtId="247" fontId="93" fillId="0" borderId="0" applyFont="0" applyFill="0" applyBorder="0" applyAlignment="0" applyProtection="0"/>
    <xf numFmtId="174" fontId="99" fillId="0" borderId="0" applyFont="0" applyFill="0" applyBorder="0" applyAlignment="0" applyProtection="0"/>
    <xf numFmtId="39" fontId="9" fillId="0" borderId="0" applyFont="0" applyFill="0" applyBorder="0" applyAlignment="0" applyProtection="0"/>
    <xf numFmtId="24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4" fontId="52" fillId="0" borderId="0"/>
    <xf numFmtId="0" fontId="5" fillId="0" borderId="0"/>
    <xf numFmtId="0" fontId="5" fillId="0" borderId="0"/>
    <xf numFmtId="0" fontId="5" fillId="17" borderId="17" applyNumberFormat="0" applyFont="0" applyAlignment="0" applyProtection="0"/>
    <xf numFmtId="0" fontId="100" fillId="15" borderId="0">
      <alignment vertical="center"/>
    </xf>
    <xf numFmtId="249" fontId="101" fillId="28" borderId="0">
      <alignment horizontal="left"/>
    </xf>
    <xf numFmtId="0" fontId="102" fillId="0" borderId="0" applyFill="0" applyBorder="0" applyAlignment="0" applyProtection="0">
      <protection locked="0"/>
    </xf>
    <xf numFmtId="221" fontId="71" fillId="41" borderId="0">
      <alignment horizontal="right"/>
    </xf>
    <xf numFmtId="37" fontId="103" fillId="47" borderId="9">
      <alignment horizontal="right"/>
    </xf>
    <xf numFmtId="221" fontId="104" fillId="48" borderId="0">
      <alignment horizontal="left"/>
    </xf>
    <xf numFmtId="2" fontId="14" fillId="36" borderId="0"/>
    <xf numFmtId="0" fontId="105" fillId="0" borderId="0">
      <alignment horizontal="left"/>
    </xf>
    <xf numFmtId="0" fontId="13" fillId="0" borderId="0"/>
    <xf numFmtId="0" fontId="106" fillId="0" borderId="0">
      <alignment horizontal="left"/>
    </xf>
    <xf numFmtId="0" fontId="50" fillId="0" borderId="0">
      <alignment horizontal="left"/>
    </xf>
    <xf numFmtId="250" fontId="107" fillId="0" borderId="0" applyFont="0" applyFill="0" applyBorder="0" applyAlignment="0" applyProtection="0"/>
    <xf numFmtId="251" fontId="14" fillId="0" borderId="0" applyFont="0" applyFill="0" applyBorder="0" applyAlignment="0" applyProtection="0"/>
    <xf numFmtId="171" fontId="66" fillId="0" borderId="0" applyBorder="0"/>
    <xf numFmtId="252" fontId="14" fillId="0" borderId="0" applyFont="0" applyFill="0" applyBorder="0" applyAlignment="0" applyProtection="0"/>
    <xf numFmtId="253" fontId="96" fillId="0" borderId="0" applyFont="0" applyFill="0" applyBorder="0" applyAlignment="0" applyProtection="0">
      <alignment horizontal="right"/>
    </xf>
    <xf numFmtId="254" fontId="97" fillId="0" borderId="0" applyFont="0" applyFill="0" applyBorder="0" applyAlignment="0" applyProtection="0"/>
    <xf numFmtId="255" fontId="97" fillId="0" borderId="0" applyFont="0" applyFill="0" applyBorder="0" applyAlignment="0" applyProtection="0"/>
    <xf numFmtId="256" fontId="97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6" fillId="0" borderId="0" applyFont="0" applyFill="0" applyBorder="0" applyAlignment="0" applyProtection="0">
      <alignment horizontal="right"/>
    </xf>
    <xf numFmtId="259" fontId="93" fillId="0" borderId="0" applyFont="0" applyFill="0" applyBorder="0" applyAlignment="0" applyProtection="0"/>
    <xf numFmtId="26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2" fontId="108" fillId="0" borderId="0" applyFill="0" applyBorder="0">
      <alignment horizontal="right"/>
    </xf>
    <xf numFmtId="0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271" fontId="5" fillId="0" borderId="0" applyFont="0" applyFill="0" applyBorder="0" applyAlignment="0" applyProtection="0"/>
    <xf numFmtId="272" fontId="5" fillId="0" borderId="0" applyFont="0" applyFill="0" applyBorder="0" applyAlignment="0" applyProtection="0"/>
    <xf numFmtId="27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2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78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18" applyNumberFormat="0">
      <alignment vertical="center"/>
    </xf>
    <xf numFmtId="212" fontId="56" fillId="34" borderId="0"/>
    <xf numFmtId="283" fontId="5" fillId="0" borderId="0"/>
    <xf numFmtId="0" fontId="109" fillId="13" borderId="3" applyNumberFormat="0" applyAlignment="0" applyProtection="0"/>
    <xf numFmtId="0" fontId="110" fillId="23" borderId="19" applyNumberFormat="0" applyAlignment="0" applyProtection="0"/>
    <xf numFmtId="223" fontId="48" fillId="28" borderId="20">
      <protection locked="0"/>
    </xf>
    <xf numFmtId="224" fontId="48" fillId="28" borderId="20">
      <protection locked="0"/>
    </xf>
    <xf numFmtId="225" fontId="48" fillId="28" borderId="20">
      <protection locked="0"/>
    </xf>
    <xf numFmtId="284" fontId="48" fillId="28" borderId="20">
      <protection locked="0"/>
    </xf>
    <xf numFmtId="285" fontId="48" fillId="28" borderId="20">
      <protection locked="0"/>
    </xf>
    <xf numFmtId="286" fontId="48" fillId="28" borderId="20">
      <protection locked="0"/>
    </xf>
    <xf numFmtId="226" fontId="48" fillId="28" borderId="20">
      <protection locked="0"/>
    </xf>
    <xf numFmtId="229" fontId="48" fillId="49" borderId="20">
      <alignment horizontal="right"/>
      <protection locked="0"/>
    </xf>
    <xf numFmtId="230" fontId="48" fillId="49" borderId="20">
      <alignment horizontal="right"/>
      <protection locked="0"/>
    </xf>
    <xf numFmtId="172" fontId="111" fillId="0" borderId="0" applyNumberFormat="0" applyFill="0" applyBorder="0" applyAlignment="0"/>
    <xf numFmtId="0" fontId="48" fillId="36" borderId="20">
      <alignment horizontal="left"/>
      <protection locked="0"/>
    </xf>
    <xf numFmtId="49" fontId="48" fillId="35" borderId="20">
      <alignment horizontal="left" vertical="top" wrapText="1"/>
      <protection locked="0"/>
    </xf>
    <xf numFmtId="231" fontId="48" fillId="28" borderId="20">
      <protection locked="0"/>
    </xf>
    <xf numFmtId="235" fontId="48" fillId="28" borderId="20">
      <protection locked="0"/>
    </xf>
    <xf numFmtId="234" fontId="48" fillId="28" borderId="20">
      <protection locked="0"/>
    </xf>
    <xf numFmtId="49" fontId="48" fillId="35" borderId="20">
      <alignment horizontal="left"/>
      <protection locked="0"/>
    </xf>
    <xf numFmtId="249" fontId="48" fillId="28" borderId="20">
      <alignment horizontal="left" indent="1"/>
      <protection locked="0"/>
    </xf>
    <xf numFmtId="0" fontId="20" fillId="7" borderId="0" applyNumberFormat="0" applyFont="0" applyBorder="0" applyAlignment="0" applyProtection="0">
      <protection locked="0"/>
    </xf>
    <xf numFmtId="287" fontId="112" fillId="0" borderId="0">
      <protection locked="0"/>
    </xf>
    <xf numFmtId="15" fontId="93" fillId="0" borderId="0" applyFont="0" applyFill="0" applyBorder="0" applyAlignment="0" applyProtection="0"/>
    <xf numFmtId="288" fontId="18" fillId="0" borderId="0" applyFont="0" applyFill="0" applyBorder="0" applyAlignment="0" applyProtection="0"/>
    <xf numFmtId="17" fontId="113" fillId="0" borderId="0" applyFill="0" applyBorder="0">
      <alignment horizontal="right"/>
    </xf>
    <xf numFmtId="17" fontId="93" fillId="0" borderId="0" applyFont="0" applyFill="0" applyBorder="0" applyAlignment="0" applyProtection="0"/>
    <xf numFmtId="289" fontId="18" fillId="0" borderId="0" applyFont="0" applyFill="0" applyBorder="0" applyAlignment="0" applyProtection="0"/>
    <xf numFmtId="290" fontId="93" fillId="0" borderId="0" applyFont="0" applyFill="0" applyBorder="0" applyAlignment="0" applyProtection="0"/>
    <xf numFmtId="291" fontId="96" fillId="0" borderId="0" applyFont="0" applyFill="0" applyBorder="0" applyAlignment="0" applyProtection="0"/>
    <xf numFmtId="292" fontId="5" fillId="0" borderId="0" applyFont="0" applyFill="0" applyBorder="0" applyProtection="0">
      <alignment horizontal="right"/>
    </xf>
    <xf numFmtId="14" fontId="8" fillId="0" borderId="0"/>
    <xf numFmtId="172" fontId="114" fillId="0" borderId="0"/>
    <xf numFmtId="293" fontId="114" fillId="0" borderId="0"/>
    <xf numFmtId="174" fontId="115" fillId="0" borderId="0"/>
    <xf numFmtId="39" fontId="116" fillId="0" borderId="0"/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50" fillId="0" borderId="0">
      <alignment horizontal="left"/>
    </xf>
    <xf numFmtId="29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protection locked="0"/>
    </xf>
    <xf numFmtId="0" fontId="118" fillId="0" borderId="0">
      <protection locked="0"/>
    </xf>
    <xf numFmtId="0" fontId="5" fillId="0" borderId="0">
      <protection locked="0"/>
    </xf>
    <xf numFmtId="0" fontId="15" fillId="0" borderId="0" applyNumberFormat="0" applyFill="0" applyBorder="0" applyAlignment="0" applyProtection="0"/>
    <xf numFmtId="0" fontId="67" fillId="10" borderId="0" applyNumberFormat="0" applyBorder="0" applyAlignment="0" applyProtection="0"/>
    <xf numFmtId="262" fontId="62" fillId="0" borderId="0"/>
    <xf numFmtId="172" fontId="18" fillId="0" borderId="0"/>
    <xf numFmtId="172" fontId="14" fillId="0" borderId="0" applyFill="0" applyBorder="0" applyAlignment="0" applyProtection="0"/>
    <xf numFmtId="295" fontId="96" fillId="0" borderId="22" applyNumberFormat="0" applyFont="0" applyFill="0" applyAlignment="0" applyProtection="0"/>
    <xf numFmtId="173" fontId="119" fillId="0" borderId="0" applyFill="0" applyBorder="0" applyAlignment="0" applyProtection="0"/>
    <xf numFmtId="3" fontId="20" fillId="0" borderId="14" applyNumberFormat="0" applyBorder="0"/>
    <xf numFmtId="3" fontId="20" fillId="0" borderId="14" applyNumberFormat="0" applyBorder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296" fontId="121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1" fillId="0" borderId="0" applyFont="0" applyFill="0" applyBorder="0" applyAlignment="0" applyProtection="0"/>
    <xf numFmtId="296" fontId="14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3" fillId="0" borderId="0" applyFont="0" applyFill="0" applyBorder="0" applyAlignment="0" applyProtection="0"/>
    <xf numFmtId="298" fontId="22" fillId="0" borderId="0" applyFont="0" applyFill="0" applyBorder="0" applyAlignment="0" applyProtection="0"/>
    <xf numFmtId="29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96" fontId="123" fillId="0" borderId="0" applyFont="0" applyFill="0" applyBorder="0" applyAlignment="0" applyProtection="0"/>
    <xf numFmtId="299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164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4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164" fontId="121" fillId="0" borderId="0" applyFont="0" applyFill="0" applyBorder="0" applyAlignment="0" applyProtection="0"/>
    <xf numFmtId="164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298" fontId="22" fillId="0" borderId="0" applyFont="0" applyFill="0" applyBorder="0" applyAlignment="0" applyProtection="0"/>
    <xf numFmtId="300" fontId="123" fillId="0" borderId="0" applyFont="0" applyFill="0" applyBorder="0" applyAlignment="0" applyProtection="0"/>
    <xf numFmtId="40" fontId="8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4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3" fillId="0" borderId="0" applyFont="0" applyFill="0" applyBorder="0" applyAlignment="0" applyProtection="0"/>
    <xf numFmtId="0" fontId="22" fillId="0" borderId="0" applyFont="0" applyFill="0" applyBorder="0" applyAlignment="0" applyProtection="0"/>
    <xf numFmtId="30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01" fontId="123" fillId="0" borderId="0" applyFont="0" applyFill="0" applyBorder="0" applyAlignment="0" applyProtection="0"/>
    <xf numFmtId="30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166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4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304" fontId="123" fillId="0" borderId="0" applyFont="0" applyFill="0" applyBorder="0" applyAlignment="0" applyProtection="0"/>
    <xf numFmtId="212" fontId="56" fillId="50" borderId="0"/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1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3" fillId="3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1" fontId="129" fillId="0" borderId="0" applyFont="0" applyFill="0" applyBorder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0" fillId="13" borderId="3" applyNumberFormat="0" applyAlignment="0" applyProtection="0"/>
    <xf numFmtId="0" fontId="132" fillId="0" borderId="0">
      <alignment horizontal="center"/>
    </xf>
    <xf numFmtId="0" fontId="133" fillId="0" borderId="0"/>
    <xf numFmtId="262" fontId="133" fillId="0" borderId="0"/>
    <xf numFmtId="174" fontId="133" fillId="0" borderId="0"/>
    <xf numFmtId="0" fontId="7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306" fontId="134" fillId="28" borderId="0" applyAlignment="0" applyProtection="0">
      <alignment horizontal="center" wrapText="1"/>
    </xf>
    <xf numFmtId="165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168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4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25" fillId="0" borderId="0" applyNumberFormat="0" applyFill="0" applyBorder="0" applyProtection="0">
      <alignment horizontal="center" vertical="top"/>
    </xf>
    <xf numFmtId="315" fontId="137" fillId="0" borderId="0" applyBorder="0">
      <alignment horizontal="right" vertical="top"/>
    </xf>
    <xf numFmtId="316" fontId="25" fillId="0" borderId="0" applyBorder="0">
      <alignment horizontal="right" vertical="top"/>
    </xf>
    <xf numFmtId="316" fontId="137" fillId="0" borderId="0" applyBorder="0">
      <alignment horizontal="right" vertical="top"/>
    </xf>
    <xf numFmtId="317" fontId="25" fillId="0" borderId="0" applyFill="0" applyBorder="0">
      <alignment horizontal="right" vertical="top"/>
    </xf>
    <xf numFmtId="318" fontId="138" fillId="0" borderId="0" applyFill="0">
      <alignment horizontal="right" vertical="top"/>
    </xf>
    <xf numFmtId="319" fontId="25" fillId="0" borderId="0" applyFill="0" applyBorder="0">
      <alignment horizontal="right" vertical="top"/>
    </xf>
    <xf numFmtId="320" fontId="25" fillId="0" borderId="0" applyFill="0" applyBorder="0">
      <alignment horizontal="right" vertical="top"/>
    </xf>
    <xf numFmtId="0" fontId="139" fillId="0" borderId="0">
      <alignment horizontal="left"/>
    </xf>
    <xf numFmtId="0" fontId="139" fillId="0" borderId="8">
      <alignment horizontal="right" wrapText="1"/>
    </xf>
    <xf numFmtId="196" fontId="139" fillId="0" borderId="8">
      <alignment horizontal="right"/>
    </xf>
    <xf numFmtId="196" fontId="140" fillId="0" borderId="23">
      <alignment horizontal="right" wrapText="1"/>
    </xf>
    <xf numFmtId="196" fontId="140" fillId="0" borderId="23">
      <alignment horizontal="right" wrapText="1"/>
    </xf>
    <xf numFmtId="204" fontId="37" fillId="0" borderId="8">
      <alignment horizontal="left"/>
    </xf>
    <xf numFmtId="0" fontId="141" fillId="0" borderId="0">
      <alignment vertical="center"/>
    </xf>
    <xf numFmtId="321" fontId="141" fillId="0" borderId="0">
      <alignment horizontal="left" vertical="center"/>
    </xf>
    <xf numFmtId="322" fontId="142" fillId="0" borderId="0">
      <alignment vertical="center"/>
    </xf>
    <xf numFmtId="0" fontId="102" fillId="0" borderId="0">
      <alignment vertical="center"/>
    </xf>
    <xf numFmtId="204" fontId="37" fillId="0" borderId="8">
      <alignment horizontal="left"/>
    </xf>
    <xf numFmtId="204" fontId="37" fillId="0" borderId="8">
      <alignment horizontal="left"/>
    </xf>
    <xf numFmtId="204" fontId="143" fillId="0" borderId="23">
      <alignment horizontal="left"/>
    </xf>
    <xf numFmtId="204" fontId="143" fillId="0" borderId="23">
      <alignment horizontal="left"/>
    </xf>
    <xf numFmtId="204" fontId="144" fillId="0" borderId="0" applyFill="0" applyBorder="0">
      <alignment vertical="top"/>
    </xf>
    <xf numFmtId="204" fontId="145" fillId="0" borderId="0" applyFill="0" applyBorder="0" applyProtection="0">
      <alignment vertical="top"/>
    </xf>
    <xf numFmtId="204" fontId="146" fillId="0" borderId="0">
      <alignment vertical="top"/>
    </xf>
    <xf numFmtId="204" fontId="25" fillId="0" borderId="0">
      <alignment horizontal="center"/>
    </xf>
    <xf numFmtId="204" fontId="147" fillId="0" borderId="8">
      <alignment horizontal="center"/>
    </xf>
    <xf numFmtId="204" fontId="147" fillId="0" borderId="8">
      <alignment horizontal="center"/>
    </xf>
    <xf numFmtId="204" fontId="148" fillId="0" borderId="23">
      <alignment horizontal="center"/>
    </xf>
    <xf numFmtId="204" fontId="148" fillId="0" borderId="23">
      <alignment horizontal="center"/>
    </xf>
    <xf numFmtId="164" fontId="25" fillId="0" borderId="8" applyFill="0" applyBorder="0" applyProtection="0">
      <alignment horizontal="right" vertical="top"/>
    </xf>
    <xf numFmtId="164" fontId="25" fillId="0" borderId="23" applyFill="0" applyBorder="0" applyProtection="0">
      <alignment horizontal="right" vertical="top"/>
    </xf>
    <xf numFmtId="164" fontId="18" fillId="0" borderId="0" applyFill="0" applyBorder="0" applyAlignment="0" applyProtection="0">
      <alignment horizontal="right" vertical="top"/>
    </xf>
    <xf numFmtId="321" fontId="52" fillId="0" borderId="0">
      <alignment horizontal="left" vertical="center"/>
    </xf>
    <xf numFmtId="204" fontId="52" fillId="0" borderId="0"/>
    <xf numFmtId="204" fontId="149" fillId="0" borderId="0"/>
    <xf numFmtId="204" fontId="150" fillId="0" borderId="0"/>
    <xf numFmtId="204" fontId="150" fillId="0" borderId="0"/>
    <xf numFmtId="204" fontId="151" fillId="0" borderId="0"/>
    <xf numFmtId="204" fontId="5" fillId="0" borderId="0"/>
    <xf numFmtId="204" fontId="152" fillId="0" borderId="0">
      <alignment horizontal="left" vertical="top"/>
    </xf>
    <xf numFmtId="204" fontId="152" fillId="0" borderId="0">
      <alignment horizontal="left" vertical="top"/>
    </xf>
    <xf numFmtId="204" fontId="153" fillId="0" borderId="0">
      <alignment horizontal="left" vertical="top"/>
    </xf>
    <xf numFmtId="0" fontId="25" fillId="0" borderId="0" applyFill="0" applyBorder="0">
      <alignment horizontal="left" vertical="top" wrapText="1"/>
    </xf>
    <xf numFmtId="0" fontId="138" fillId="0" borderId="0">
      <alignment horizontal="left" vertical="top" wrapText="1"/>
    </xf>
    <xf numFmtId="0" fontId="154" fillId="0" borderId="0">
      <alignment horizontal="left" vertical="top" wrapText="1"/>
    </xf>
    <xf numFmtId="0" fontId="137" fillId="0" borderId="0">
      <alignment horizontal="left" vertical="top" wrapText="1"/>
    </xf>
    <xf numFmtId="323" fontId="5" fillId="51" borderId="0">
      <alignment horizontal="right" vertical="center"/>
    </xf>
    <xf numFmtId="324" fontId="85" fillId="0" borderId="0" applyBorder="0"/>
    <xf numFmtId="212" fontId="56" fillId="36" borderId="0"/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57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27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28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87" fontId="112" fillId="0" borderId="0">
      <protection locked="0"/>
    </xf>
    <xf numFmtId="212" fontId="14" fillId="0" borderId="0" applyFill="0" applyBorder="0">
      <alignment horizontal="right"/>
    </xf>
    <xf numFmtId="0" fontId="158" fillId="0" borderId="0">
      <alignment horizontal="left"/>
    </xf>
    <xf numFmtId="0" fontId="159" fillId="0" borderId="0">
      <alignment horizontal="left"/>
    </xf>
    <xf numFmtId="0" fontId="160" fillId="0" borderId="0">
      <alignment horizontal="left"/>
    </xf>
    <xf numFmtId="0" fontId="160" fillId="0" borderId="0" applyNumberFormat="0" applyFill="0" applyBorder="0" applyProtection="0">
      <alignment horizontal="left"/>
    </xf>
    <xf numFmtId="0" fontId="160" fillId="0" borderId="0">
      <alignment horizontal="left"/>
    </xf>
    <xf numFmtId="221" fontId="161" fillId="52" borderId="0"/>
    <xf numFmtId="222" fontId="161" fillId="52" borderId="0"/>
    <xf numFmtId="329" fontId="53" fillId="0" borderId="0">
      <alignment horizontal="right"/>
    </xf>
    <xf numFmtId="221" fontId="72" fillId="53" borderId="0">
      <alignment horizontal="right"/>
    </xf>
    <xf numFmtId="0" fontId="162" fillId="54" borderId="0"/>
    <xf numFmtId="3" fontId="163" fillId="55" borderId="9">
      <alignment horizontal="right" vertical="center"/>
    </xf>
    <xf numFmtId="1" fontId="14" fillId="41" borderId="9"/>
    <xf numFmtId="330" fontId="164" fillId="0" borderId="0"/>
    <xf numFmtId="212" fontId="56" fillId="0" borderId="0"/>
    <xf numFmtId="3" fontId="5" fillId="28" borderId="0"/>
    <xf numFmtId="0" fontId="50" fillId="0" borderId="0">
      <alignment horizontal="left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3" fontId="165" fillId="0" borderId="0"/>
    <xf numFmtId="331" fontId="166" fillId="0" borderId="0"/>
    <xf numFmtId="38" fontId="20" fillId="5" borderId="0" applyNumberFormat="0" applyBorder="0" applyAlignment="0" applyProtection="0"/>
    <xf numFmtId="38" fontId="20" fillId="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56" fillId="0" borderId="0" applyBorder="0">
      <alignment horizontal="left"/>
    </xf>
    <xf numFmtId="292" fontId="14" fillId="57" borderId="9" applyNumberFormat="0" applyFont="0" applyAlignment="0"/>
    <xf numFmtId="332" fontId="96" fillId="0" borderId="0" applyFont="0" applyFill="0" applyBorder="0" applyAlignment="0" applyProtection="0">
      <alignment horizontal="right"/>
    </xf>
    <xf numFmtId="333" fontId="56" fillId="0" borderId="0"/>
    <xf numFmtId="0" fontId="113" fillId="0" borderId="0"/>
    <xf numFmtId="0" fontId="167" fillId="0" borderId="0">
      <alignment horizontal="left"/>
    </xf>
    <xf numFmtId="0" fontId="168" fillId="0" borderId="0" applyProtection="0">
      <alignment horizontal="right" vertical="top"/>
    </xf>
    <xf numFmtId="0" fontId="89" fillId="0" borderId="24" applyNumberFormat="0" applyAlignment="0" applyProtection="0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169" fillId="0" borderId="0"/>
    <xf numFmtId="0" fontId="170" fillId="0" borderId="0">
      <alignment horizontal="centerContinuous" vertical="center"/>
    </xf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0">
      <alignment horizontal="left"/>
    </xf>
    <xf numFmtId="0" fontId="174" fillId="0" borderId="28">
      <alignment horizontal="left" vertical="top"/>
    </xf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7" fillId="0" borderId="0">
      <alignment horizontal="left"/>
    </xf>
    <xf numFmtId="0" fontId="178" fillId="0" borderId="28">
      <alignment horizontal="left" vertical="top"/>
    </xf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80" fillId="0" borderId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287" fontId="181" fillId="0" borderId="0">
      <protection locked="0"/>
    </xf>
    <xf numFmtId="287" fontId="181" fillId="0" borderId="0">
      <protection locked="0"/>
    </xf>
    <xf numFmtId="176" fontId="182" fillId="0" borderId="0">
      <alignment horizontal="left"/>
    </xf>
    <xf numFmtId="3" fontId="5" fillId="34" borderId="0"/>
    <xf numFmtId="3" fontId="5" fillId="5" borderId="0"/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76" fontId="184" fillId="0" borderId="0" applyNumberFormat="0" applyFill="0" applyBorder="0" applyAlignment="0" applyProtection="0">
      <alignment horizontal="center" vertical="top" wrapText="1"/>
    </xf>
    <xf numFmtId="176" fontId="185" fillId="0" borderId="0" applyNumberFormat="0" applyFill="0" applyBorder="0" applyAlignment="0" applyProtection="0"/>
    <xf numFmtId="0" fontId="186" fillId="58" borderId="0" applyNumberFormat="0" applyBorder="0" applyAlignment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/>
    <xf numFmtId="49" fontId="56" fillId="0" borderId="0">
      <alignment horizontal="left"/>
    </xf>
    <xf numFmtId="49" fontId="194" fillId="0" borderId="0">
      <alignment horizontal="left"/>
    </xf>
    <xf numFmtId="1" fontId="22" fillId="0" borderId="0" applyFont="0" applyFill="0" applyBorder="0" applyAlignment="0" applyProtection="0"/>
    <xf numFmtId="1" fontId="14" fillId="0" borderId="0" applyFont="0" applyFill="0" applyBorder="0" applyAlignment="0" applyProtection="0"/>
    <xf numFmtId="49" fontId="56" fillId="0" borderId="0"/>
    <xf numFmtId="267" fontId="22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88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21" fontId="71" fillId="34" borderId="0"/>
    <xf numFmtId="334" fontId="51" fillId="0" borderId="0" applyFill="0" applyBorder="0">
      <alignment vertical="top"/>
    </xf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130" fillId="13" borderId="3" applyNumberFormat="0" applyAlignment="0" applyProtection="0"/>
    <xf numFmtId="222" fontId="198" fillId="7" borderId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20" fillId="59" borderId="0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130" fillId="13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174" fontId="199" fillId="60" borderId="0"/>
    <xf numFmtId="0" fontId="200" fillId="0" borderId="35"/>
    <xf numFmtId="9" fontId="201" fillId="0" borderId="35" applyFill="0" applyAlignment="0" applyProtection="0"/>
    <xf numFmtId="0" fontId="202" fillId="0" borderId="35"/>
    <xf numFmtId="37" fontId="115" fillId="5" borderId="0" applyFont="0" applyBorder="0" applyProtection="0"/>
    <xf numFmtId="292" fontId="14" fillId="57" borderId="0" applyNumberFormat="0" applyFont="0" applyBorder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335" fontId="203" fillId="0" borderId="0"/>
    <xf numFmtId="336" fontId="203" fillId="0" borderId="0"/>
    <xf numFmtId="0" fontId="204" fillId="61" borderId="0" applyNumberFormat="0" applyBorder="0" applyProtection="0"/>
    <xf numFmtId="0" fontId="205" fillId="62" borderId="0" applyNumberFormat="0"/>
    <xf numFmtId="0" fontId="57" fillId="9" borderId="0" applyNumberFormat="0" applyBorder="0" applyAlignment="0" applyProtection="0"/>
    <xf numFmtId="0" fontId="206" fillId="15" borderId="0">
      <alignment vertical="center"/>
    </xf>
    <xf numFmtId="337" fontId="207" fillId="0" borderId="36">
      <alignment horizontal="center"/>
    </xf>
    <xf numFmtId="0" fontId="208" fillId="0" borderId="0"/>
    <xf numFmtId="0" fontId="208" fillId="0" borderId="0" applyAlignment="0"/>
    <xf numFmtId="20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6" fontId="20" fillId="0" borderId="0" applyNumberFormat="0" applyProtection="0">
      <alignment horizontal="left" vertical="top" wrapText="1"/>
    </xf>
    <xf numFmtId="167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82" fillId="0" borderId="16" applyNumberFormat="0" applyFill="0" applyAlignment="0" applyProtection="0"/>
    <xf numFmtId="0" fontId="80" fillId="43" borderId="15" applyNumberFormat="0" applyAlignment="0" applyProtection="0"/>
    <xf numFmtId="1" fontId="209" fillId="1" borderId="37"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38" fontId="211" fillId="0" borderId="0"/>
    <xf numFmtId="38" fontId="212" fillId="0" borderId="0"/>
    <xf numFmtId="38" fontId="213" fillId="0" borderId="0"/>
    <xf numFmtId="38" fontId="214" fillId="0" borderId="0"/>
    <xf numFmtId="0" fontId="53" fillId="0" borderId="0"/>
    <xf numFmtId="0" fontId="53" fillId="0" borderId="0"/>
    <xf numFmtId="264" fontId="25" fillId="5" borderId="0" applyFont="0"/>
    <xf numFmtId="0" fontId="48" fillId="0" borderId="0"/>
    <xf numFmtId="0" fontId="215" fillId="0" borderId="0"/>
    <xf numFmtId="0" fontId="216" fillId="0" borderId="0">
      <alignment horizontal="center"/>
    </xf>
    <xf numFmtId="236" fontId="217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20" fillId="0" borderId="0" applyNumberFormat="0" applyFill="0" applyBorder="0" applyAlignment="0" applyProtection="0">
      <alignment horizontal="right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4" fontId="5" fillId="63" borderId="0"/>
    <xf numFmtId="0" fontId="221" fillId="0" borderId="0"/>
    <xf numFmtId="0" fontId="5" fillId="64" borderId="0" applyNumberFormat="0" applyFont="0" applyBorder="0" applyAlignment="0"/>
    <xf numFmtId="338" fontId="5" fillId="65" borderId="38" applyNumberFormat="0" applyFont="0" applyBorder="0" applyAlignment="0"/>
    <xf numFmtId="17" fontId="18" fillId="0" borderId="0"/>
    <xf numFmtId="3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14" fontId="207" fillId="0" borderId="36">
      <alignment horizontal="center"/>
    </xf>
    <xf numFmtId="0" fontId="50" fillId="0" borderId="0">
      <alignment horizontal="left"/>
    </xf>
    <xf numFmtId="339" fontId="207" fillId="0" borderId="36"/>
    <xf numFmtId="40" fontId="73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5" fillId="0" borderId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2" fontId="223" fillId="0" borderId="0" applyFont="0"/>
    <xf numFmtId="341" fontId="20" fillId="0" borderId="0"/>
    <xf numFmtId="342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8" fontId="8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50" fontId="5" fillId="0" borderId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3" fontId="20" fillId="0" borderId="0" applyFont="0" applyFill="0" applyBorder="0" applyAlignment="0" applyProtection="0"/>
    <xf numFmtId="342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224" fillId="0" borderId="0" applyFont="0" applyFill="0" applyBorder="0" applyAlignment="0" applyProtection="0"/>
    <xf numFmtId="248" fontId="73" fillId="0" borderId="0" applyFont="0" applyFill="0" applyBorder="0" applyAlignment="0" applyProtection="0"/>
    <xf numFmtId="342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5" fillId="0" borderId="0" applyFont="0" applyFill="0" applyBorder="0" applyAlignment="0" applyProtection="0"/>
    <xf numFmtId="355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56" fontId="5" fillId="0" borderId="0" applyFont="0" applyFill="0" applyBorder="0" applyAlignment="0" applyProtection="0"/>
    <xf numFmtId="3" fontId="15" fillId="0" borderId="0"/>
    <xf numFmtId="0" fontId="5" fillId="0" borderId="2"/>
    <xf numFmtId="3" fontId="15" fillId="0" borderId="0"/>
    <xf numFmtId="357" fontId="225" fillId="0" borderId="0" applyFont="0" applyFill="0" applyBorder="0" applyAlignment="0" applyProtection="0"/>
    <xf numFmtId="358" fontId="22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60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0" fontId="70" fillId="0" borderId="0" applyNumberFormat="0" applyFont="0" applyFill="0" applyBorder="0" applyAlignment="0" applyProtection="0"/>
    <xf numFmtId="361" fontId="5" fillId="0" borderId="0" applyFont="0" applyFill="0" applyBorder="0" applyAlignment="0" applyProtection="0"/>
    <xf numFmtId="362" fontId="5" fillId="0" borderId="0" applyFont="0" applyFill="0" applyBorder="0" applyAlignment="0" applyProtection="0"/>
    <xf numFmtId="0" fontId="5" fillId="0" borderId="0">
      <protection locked="0"/>
    </xf>
    <xf numFmtId="363" fontId="118" fillId="0" borderId="0">
      <protection locked="0"/>
    </xf>
    <xf numFmtId="0" fontId="5" fillId="0" borderId="0">
      <protection locked="0"/>
    </xf>
    <xf numFmtId="364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" fontId="56" fillId="0" borderId="0" applyFont="0" applyAlignment="0">
      <alignment horizontal="center"/>
    </xf>
    <xf numFmtId="3" fontId="226" fillId="0" borderId="0" applyNumberFormat="0">
      <alignment horizontal="right"/>
    </xf>
    <xf numFmtId="365" fontId="96" fillId="0" borderId="0" applyFont="0" applyFill="0" applyBorder="0" applyProtection="0">
      <alignment horizontal="right"/>
    </xf>
    <xf numFmtId="366" fontId="14" fillId="0" borderId="0" applyFill="0" applyBorder="0" applyProtection="0">
      <alignment horizontal="right"/>
    </xf>
    <xf numFmtId="0" fontId="227" fillId="0" borderId="26" applyNumberFormat="0" applyFill="0" applyAlignment="0" applyProtection="0"/>
    <xf numFmtId="0" fontId="228" fillId="0" borderId="29" applyNumberFormat="0" applyFill="0" applyAlignment="0" applyProtection="0"/>
    <xf numFmtId="0" fontId="127" fillId="0" borderId="31" applyNumberFormat="0" applyFill="0" applyAlignment="0" applyProtection="0"/>
    <xf numFmtId="0" fontId="127" fillId="0" borderId="0" applyNumberFormat="0" applyFill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31" fillId="60" borderId="0" applyNumberFormat="0" applyFont="0" applyBorder="0" applyAlignment="0">
      <protection hidden="1"/>
    </xf>
    <xf numFmtId="0" fontId="232" fillId="58" borderId="0" applyAlignment="0"/>
    <xf numFmtId="0" fontId="233" fillId="66" borderId="0" applyAlignment="0"/>
    <xf numFmtId="0" fontId="234" fillId="0" borderId="0" applyAlignment="0"/>
    <xf numFmtId="37" fontId="235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0" fontId="236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24" fillId="0" borderId="0"/>
    <xf numFmtId="0" fontId="5" fillId="0" borderId="0"/>
    <xf numFmtId="0" fontId="224" fillId="0" borderId="0"/>
    <xf numFmtId="0" fontId="40" fillId="0" borderId="0"/>
    <xf numFmtId="0" fontId="5" fillId="0" borderId="0"/>
    <xf numFmtId="0" fontId="40" fillId="0" borderId="0"/>
    <xf numFmtId="0" fontId="73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" fillId="0" borderId="0"/>
    <xf numFmtId="368" fontId="5" fillId="0" borderId="0"/>
    <xf numFmtId="369" fontId="5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237" fillId="0" borderId="0"/>
    <xf numFmtId="0" fontId="1" fillId="0" borderId="0"/>
    <xf numFmtId="0" fontId="23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" fillId="0" borderId="0"/>
    <xf numFmtId="0" fontId="238" fillId="0" borderId="0"/>
    <xf numFmtId="0" fontId="1" fillId="0" borderId="0"/>
    <xf numFmtId="0" fontId="5" fillId="0" borderId="0"/>
    <xf numFmtId="0" fontId="1" fillId="0" borderId="0"/>
    <xf numFmtId="0" fontId="2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21"/>
    <xf numFmtId="0" fontId="4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40" fillId="0" borderId="0"/>
    <xf numFmtId="0" fontId="40" fillId="0" borderId="0"/>
    <xf numFmtId="0" fontId="237" fillId="0" borderId="0"/>
    <xf numFmtId="0" fontId="5" fillId="0" borderId="0"/>
    <xf numFmtId="0" fontId="40" fillId="0" borderId="0"/>
    <xf numFmtId="0" fontId="4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>
      <alignment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3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1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1" fontId="156" fillId="0" borderId="9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56" fillId="0" borderId="9">
      <alignment horizontal="center"/>
    </xf>
    <xf numFmtId="1" fontId="156" fillId="0" borderId="9">
      <alignment horizontal="center"/>
    </xf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1" fillId="0" borderId="0" applyFill="0" applyBorder="0" applyAlignment="0" applyProtection="0"/>
    <xf numFmtId="3" fontId="5" fillId="0" borderId="0" applyFill="0" applyBorder="0" applyAlignment="0" applyProtection="0"/>
    <xf numFmtId="3" fontId="241" fillId="0" borderId="0" applyFill="0" applyBorder="0" applyAlignment="0" applyProtection="0"/>
    <xf numFmtId="0" fontId="242" fillId="0" borderId="0" applyFill="0" applyBorder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68" fillId="10" borderId="0" applyNumberFormat="0" applyBorder="0" applyAlignment="0" applyProtection="0"/>
    <xf numFmtId="0" fontId="243" fillId="67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4" fillId="0" borderId="39" applyFill="0" applyProtection="0">
      <alignment horizontal="right" wrapText="1"/>
    </xf>
    <xf numFmtId="0" fontId="244" fillId="0" borderId="0" applyFill="0" applyProtection="0">
      <alignment wrapText="1"/>
    </xf>
    <xf numFmtId="0" fontId="245" fillId="0" borderId="40" applyNumberFormat="0" applyFill="0" applyAlignment="0" applyProtection="0"/>
    <xf numFmtId="0" fontId="2" fillId="0" borderId="0" applyAlignment="0" applyProtection="0"/>
    <xf numFmtId="0" fontId="245" fillId="0" borderId="41" applyNumberFormat="0" applyFill="0" applyAlignment="0" applyProtection="0"/>
    <xf numFmtId="37" fontId="240" fillId="60" borderId="0" applyNumberFormat="0" applyFont="0" applyBorder="0" applyAlignment="0" applyProtection="0"/>
    <xf numFmtId="0" fontId="239" fillId="23" borderId="19" applyNumberFormat="0" applyAlignment="0" applyProtection="0"/>
    <xf numFmtId="0" fontId="102" fillId="0" borderId="0" applyNumberFormat="0" applyFont="0" applyAlignment="0">
      <alignment horizontal="center"/>
    </xf>
    <xf numFmtId="0" fontId="85" fillId="0" borderId="0" applyNumberFormat="0" applyBorder="0" applyAlignment="0"/>
    <xf numFmtId="0" fontId="246" fillId="0" borderId="0" applyAlignment="0"/>
    <xf numFmtId="0" fontId="247" fillId="0" borderId="0" applyAlignment="0"/>
    <xf numFmtId="0" fontId="65" fillId="0" borderId="0" applyAlignment="0"/>
    <xf numFmtId="0" fontId="136" fillId="0" borderId="0" applyNumberFormat="0" applyFill="0" applyBorder="0" applyAlignment="0" applyProtection="0"/>
    <xf numFmtId="0" fontId="248" fillId="0" borderId="0" applyAlignment="0"/>
    <xf numFmtId="0" fontId="21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Alignment="0"/>
    <xf numFmtId="0" fontId="249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5" fillId="0" borderId="43" applyNumberFormat="0" applyFont="0" applyFill="0" applyAlignment="0" applyProtection="0"/>
    <xf numFmtId="0" fontId="5" fillId="0" borderId="43" applyNumberFormat="0" applyFon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81" fillId="43" borderId="15" applyNumberFormat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3" fillId="0" borderId="0"/>
    <xf numFmtId="0" fontId="254" fillId="0" borderId="0"/>
    <xf numFmtId="0" fontId="261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80">
    <xf numFmtId="0" fontId="0" fillId="0" borderId="0" xfId="0"/>
    <xf numFmtId="0" fontId="255" fillId="0" borderId="0" xfId="0" applyFont="1"/>
    <xf numFmtId="0" fontId="256" fillId="0" borderId="0" xfId="0" applyFont="1"/>
    <xf numFmtId="0" fontId="257" fillId="68" borderId="45" xfId="0" applyFont="1" applyFill="1" applyBorder="1" applyAlignment="1">
      <alignment horizontal="left" vertical="center"/>
    </xf>
    <xf numFmtId="0" fontId="257" fillId="68" borderId="46" xfId="0" applyFont="1" applyFill="1" applyBorder="1" applyAlignment="1">
      <alignment horizontal="left" vertical="center"/>
    </xf>
    <xf numFmtId="0" fontId="255" fillId="0" borderId="45" xfId="0" applyFont="1" applyBorder="1" applyAlignment="1">
      <alignment horizontal="left" vertical="center"/>
    </xf>
    <xf numFmtId="0" fontId="255" fillId="0" borderId="46" xfId="0" applyFont="1" applyBorder="1" applyAlignment="1">
      <alignment horizontal="left" vertical="center"/>
    </xf>
    <xf numFmtId="9" fontId="255" fillId="0" borderId="47" xfId="1" applyFont="1" applyBorder="1" applyAlignment="1">
      <alignment horizontal="center" vertical="center"/>
    </xf>
    <xf numFmtId="0" fontId="255" fillId="69" borderId="45" xfId="0" applyFont="1" applyFill="1" applyBorder="1" applyAlignment="1">
      <alignment horizontal="left" vertical="center"/>
    </xf>
    <xf numFmtId="0" fontId="255" fillId="69" borderId="46" xfId="0" applyFont="1" applyFill="1" applyBorder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5" fillId="0" borderId="0" xfId="0" applyFont="1" applyAlignment="1">
      <alignment horizontal="left" vertical="center"/>
    </xf>
    <xf numFmtId="0" fontId="257" fillId="68" borderId="0" xfId="0" applyFont="1" applyFill="1" applyAlignment="1">
      <alignment horizontal="left" vertical="center"/>
    </xf>
    <xf numFmtId="0" fontId="257" fillId="68" borderId="0" xfId="0" applyFont="1" applyFill="1" applyAlignment="1">
      <alignment horizontal="center" vertical="center"/>
    </xf>
    <xf numFmtId="9" fontId="255" fillId="0" borderId="0" xfId="1" applyFont="1" applyFill="1" applyBorder="1" applyAlignment="1">
      <alignment horizontal="center" vertical="center"/>
    </xf>
    <xf numFmtId="0" fontId="257" fillId="68" borderId="46" xfId="0" applyFont="1" applyFill="1" applyBorder="1" applyAlignment="1">
      <alignment horizontal="center" vertical="center"/>
    </xf>
    <xf numFmtId="9" fontId="255" fillId="0" borderId="46" xfId="1" applyFont="1" applyBorder="1" applyAlignment="1">
      <alignment horizontal="center" vertical="center"/>
    </xf>
    <xf numFmtId="9" fontId="255" fillId="69" borderId="46" xfId="1" applyFont="1" applyFill="1" applyBorder="1" applyAlignment="1">
      <alignment horizontal="center" vertical="center"/>
    </xf>
    <xf numFmtId="0" fontId="255" fillId="71" borderId="0" xfId="0" applyFont="1" applyFill="1" applyAlignment="1">
      <alignment horizontal="right"/>
    </xf>
    <xf numFmtId="0" fontId="256" fillId="70" borderId="0" xfId="0" applyFont="1" applyFill="1" applyAlignment="1">
      <alignment vertical="center"/>
    </xf>
    <xf numFmtId="0" fontId="255" fillId="70" borderId="0" xfId="0" applyFont="1" applyFill="1" applyAlignment="1">
      <alignment vertical="center"/>
    </xf>
    <xf numFmtId="0" fontId="256" fillId="0" borderId="48" xfId="0" applyFont="1" applyBorder="1" applyAlignment="1">
      <alignment vertical="center"/>
    </xf>
    <xf numFmtId="0" fontId="255" fillId="0" borderId="0" xfId="0" applyFont="1" applyAlignment="1">
      <alignment horizontal="right"/>
    </xf>
    <xf numFmtId="0" fontId="255" fillId="71" borderId="0" xfId="0" applyFont="1" applyFill="1" applyAlignment="1">
      <alignment vertical="center"/>
    </xf>
    <xf numFmtId="0" fontId="260" fillId="70" borderId="0" xfId="0" applyFont="1" applyFill="1" applyAlignment="1">
      <alignment vertical="center"/>
    </xf>
    <xf numFmtId="175" fontId="260" fillId="70" borderId="0" xfId="0" applyNumberFormat="1" applyFont="1" applyFill="1" applyAlignment="1">
      <alignment horizontal="center" vertical="center"/>
    </xf>
    <xf numFmtId="175" fontId="258" fillId="71" borderId="0" xfId="0" applyNumberFormat="1" applyFont="1" applyFill="1" applyAlignment="1">
      <alignment horizontal="center" vertical="center"/>
    </xf>
    <xf numFmtId="0" fontId="255" fillId="0" borderId="0" xfId="0" applyFont="1" applyAlignment="1">
      <alignment vertical="center"/>
    </xf>
    <xf numFmtId="3" fontId="258" fillId="0" borderId="0" xfId="0" applyNumberFormat="1" applyFont="1" applyAlignment="1">
      <alignment horizontal="center" vertical="center"/>
    </xf>
    <xf numFmtId="0" fontId="256" fillId="0" borderId="0" xfId="0" applyFont="1" applyAlignment="1">
      <alignment vertical="center"/>
    </xf>
    <xf numFmtId="0" fontId="256" fillId="71" borderId="0" xfId="0" applyFont="1" applyFill="1" applyAlignment="1">
      <alignment horizontal="left"/>
    </xf>
    <xf numFmtId="0" fontId="256" fillId="70" borderId="0" xfId="0" applyFont="1" applyFill="1"/>
    <xf numFmtId="0" fontId="256" fillId="0" borderId="0" xfId="0" applyFont="1" applyAlignment="1">
      <alignment horizontal="left"/>
    </xf>
    <xf numFmtId="0" fontId="259" fillId="0" borderId="0" xfId="0" applyFont="1" applyAlignment="1">
      <alignment horizontal="left" vertical="center" indent="2"/>
    </xf>
    <xf numFmtId="3" fontId="258" fillId="71" borderId="0" xfId="0" applyNumberFormat="1" applyFont="1" applyFill="1" applyAlignment="1">
      <alignment horizontal="center" vertical="center"/>
    </xf>
    <xf numFmtId="0" fontId="256" fillId="0" borderId="49" xfId="0" applyFont="1" applyBorder="1" applyAlignment="1">
      <alignment vertical="center"/>
    </xf>
    <xf numFmtId="0" fontId="256" fillId="0" borderId="0" xfId="0" applyFont="1" applyAlignment="1">
      <alignment horizontal="center"/>
    </xf>
    <xf numFmtId="17" fontId="256" fillId="0" borderId="48" xfId="0" applyNumberFormat="1" applyFont="1" applyBorder="1" applyAlignment="1">
      <alignment horizontal="center" vertical="center"/>
    </xf>
    <xf numFmtId="14" fontId="256" fillId="0" borderId="48" xfId="0" applyNumberFormat="1" applyFont="1" applyBorder="1" applyAlignment="1">
      <alignment horizontal="center" vertical="center"/>
    </xf>
    <xf numFmtId="0" fontId="260" fillId="0" borderId="0" xfId="0" applyFont="1" applyAlignment="1">
      <alignment horizontal="center"/>
    </xf>
    <xf numFmtId="0" fontId="260" fillId="0" borderId="49" xfId="0" applyFont="1" applyBorder="1" applyAlignment="1">
      <alignment horizontal="center" vertical="center"/>
    </xf>
    <xf numFmtId="0" fontId="260" fillId="71" borderId="0" xfId="0" applyFont="1" applyFill="1" applyAlignment="1">
      <alignment horizontal="center"/>
    </xf>
    <xf numFmtId="41" fontId="260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41" fontId="260" fillId="0" borderId="0" xfId="0" applyNumberFormat="1" applyFont="1" applyAlignment="1">
      <alignment horizontal="center" vertical="center"/>
    </xf>
    <xf numFmtId="0" fontId="260" fillId="0" borderId="0" xfId="0" applyFont="1" applyAlignment="1">
      <alignment horizontal="center" vertical="center"/>
    </xf>
    <xf numFmtId="262" fontId="265" fillId="0" borderId="0" xfId="1" applyNumberFormat="1" applyFont="1" applyAlignment="1">
      <alignment horizontal="center" vertical="center"/>
    </xf>
    <xf numFmtId="0" fontId="256" fillId="0" borderId="24" xfId="0" applyFont="1" applyBorder="1" applyAlignment="1">
      <alignment vertical="center"/>
    </xf>
    <xf numFmtId="0" fontId="256" fillId="0" borderId="24" xfId="0" applyFont="1" applyBorder="1" applyAlignment="1">
      <alignment horizontal="center" vertical="center"/>
    </xf>
    <xf numFmtId="41" fontId="264" fillId="0" borderId="0" xfId="9377" applyFont="1" applyFill="1" applyAlignment="1">
      <alignment horizontal="center" wrapText="1"/>
    </xf>
    <xf numFmtId="3" fontId="260" fillId="70" borderId="0" xfId="0" applyNumberFormat="1" applyFont="1" applyFill="1" applyAlignment="1">
      <alignment horizontal="center" vertical="center"/>
    </xf>
    <xf numFmtId="3" fontId="264" fillId="71" borderId="0" xfId="0" applyNumberFormat="1" applyFont="1" applyFill="1" applyAlignment="1">
      <alignment horizontal="center"/>
    </xf>
    <xf numFmtId="3" fontId="260" fillId="0" borderId="0" xfId="0" applyNumberFormat="1" applyFont="1" applyAlignment="1">
      <alignment horizontal="center"/>
    </xf>
    <xf numFmtId="3" fontId="260" fillId="70" borderId="0" xfId="0" applyNumberFormat="1" applyFont="1" applyFill="1" applyAlignment="1">
      <alignment horizontal="center"/>
    </xf>
    <xf numFmtId="3" fontId="260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0" fontId="255" fillId="0" borderId="0" xfId="0" applyFont="1" applyAlignment="1">
      <alignment horizontal="left" vertical="top" wrapText="1"/>
    </xf>
    <xf numFmtId="0" fontId="255" fillId="0" borderId="0" xfId="0" applyFont="1" applyAlignment="1">
      <alignment vertical="top" wrapText="1"/>
    </xf>
    <xf numFmtId="262" fontId="264" fillId="0" borderId="0" xfId="1" applyNumberFormat="1" applyFont="1" applyFill="1" applyAlignment="1">
      <alignment horizontal="center"/>
    </xf>
    <xf numFmtId="0" fontId="266" fillId="0" borderId="0" xfId="2" applyFont="1" applyAlignment="1">
      <alignment vertical="center"/>
    </xf>
    <xf numFmtId="0" fontId="255" fillId="0" borderId="14" xfId="0" applyFont="1" applyBorder="1"/>
    <xf numFmtId="0" fontId="255" fillId="71" borderId="0" xfId="0" applyFont="1" applyFill="1"/>
    <xf numFmtId="0" fontId="255" fillId="0" borderId="0" xfId="0" applyFont="1" applyAlignment="1">
      <alignment wrapText="1"/>
    </xf>
    <xf numFmtId="0" fontId="267" fillId="0" borderId="0" xfId="2" applyFont="1" applyAlignment="1">
      <alignment horizontal="center" vertical="center"/>
    </xf>
    <xf numFmtId="0" fontId="256" fillId="71" borderId="0" xfId="0" applyFont="1" applyFill="1"/>
    <xf numFmtId="41" fontId="256" fillId="71" borderId="0" xfId="9377" applyFont="1" applyFill="1"/>
    <xf numFmtId="41" fontId="255" fillId="71" borderId="0" xfId="9377" applyFont="1" applyFill="1"/>
    <xf numFmtId="3" fontId="264" fillId="71" borderId="0" xfId="0" applyNumberFormat="1" applyFont="1" applyFill="1"/>
    <xf numFmtId="41" fontId="255" fillId="0" borderId="0" xfId="9377" applyFont="1"/>
    <xf numFmtId="0" fontId="266" fillId="0" borderId="0" xfId="2" applyFont="1" applyBorder="1" applyAlignment="1">
      <alignment vertical="center"/>
    </xf>
    <xf numFmtId="3" fontId="255" fillId="0" borderId="0" xfId="0" applyNumberFormat="1" applyFont="1"/>
    <xf numFmtId="0" fontId="269" fillId="71" borderId="0" xfId="0" applyFont="1" applyFill="1" applyAlignment="1">
      <alignment horizontal="left"/>
    </xf>
    <xf numFmtId="0" fontId="270" fillId="70" borderId="0" xfId="0" applyFont="1" applyFill="1" applyAlignment="1">
      <alignment horizontal="left"/>
    </xf>
    <xf numFmtId="0" fontId="255" fillId="0" borderId="25" xfId="0" applyFont="1" applyBorder="1"/>
    <xf numFmtId="41" fontId="271" fillId="71" borderId="0" xfId="9377" applyFont="1" applyFill="1"/>
    <xf numFmtId="41" fontId="272" fillId="71" borderId="0" xfId="9377" applyFont="1" applyFill="1"/>
    <xf numFmtId="41" fontId="272" fillId="0" borderId="0" xfId="9377" applyFont="1"/>
    <xf numFmtId="0" fontId="272" fillId="0" borderId="0" xfId="0" applyFont="1"/>
    <xf numFmtId="41" fontId="260" fillId="0" borderId="0" xfId="0" applyNumberFormat="1" applyFont="1" applyAlignment="1">
      <alignment horizontal="center"/>
    </xf>
    <xf numFmtId="0" fontId="257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6" dataDxfId="15" totalsRowDxfId="14"/>
    <tableColumn id="2" xr3:uid="{42979A68-90F3-42F4-BD37-DB5123271005}" name="Columna2" headerRowDxfId="13" dataDxfId="12" totalsRowDxfId="11"/>
    <tableColumn id="3" xr3:uid="{E4EBFE33-5405-427C-A559-55828D1061D5}" name="Columna3" headerRowDxfId="10" dataDxfId="9" totalsRowDxfId="8"/>
    <tableColumn id="4" xr3:uid="{501CB923-340B-4DD1-95EA-A96344CD44D7}" name="Columna4" headerRowDxfId="7" dataDxfId="6" totalsRowDxfId="5"/>
    <tableColumn id="5" xr3:uid="{8CB092B5-09E0-49D2-857D-310C8B167C63}" name="Columna5" headerRowDxfId="4" dataDxfId="3" dataCellStyle="Porcentaje"/>
    <tableColumn id="6" xr3:uid="{AE7939BE-26C6-45ED-86E0-7885376E7D5F}" name="Columna6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zoomScale="53" zoomScaleNormal="110" workbookViewId="0"/>
  </sheetViews>
  <sheetFormatPr baseColWidth="10" defaultColWidth="11.453125" defaultRowHeight="13"/>
  <cols>
    <col min="1" max="1" width="5.7265625" style="1" customWidth="1"/>
    <col min="2" max="2" width="15" style="1" customWidth="1"/>
    <col min="3" max="3" width="6.54296875" style="1" bestFit="1" customWidth="1"/>
    <col min="4" max="4" width="31.1796875" style="1" customWidth="1"/>
    <col min="5" max="5" width="8.7265625" style="1" customWidth="1"/>
    <col min="6" max="6" width="9.1796875" style="1" customWidth="1"/>
    <col min="7" max="7" width="49" style="1" customWidth="1"/>
    <col min="8" max="16384" width="11.453125" style="1"/>
  </cols>
  <sheetData>
    <row r="2" spans="2:7">
      <c r="B2" s="59" t="s">
        <v>0</v>
      </c>
    </row>
    <row r="4" spans="2:7">
      <c r="B4" s="2" t="s">
        <v>1</v>
      </c>
    </row>
    <row r="5" spans="2:7">
      <c r="B5" s="3" t="s">
        <v>2</v>
      </c>
      <c r="C5" s="4"/>
      <c r="D5" s="79" t="s">
        <v>3</v>
      </c>
      <c r="E5" s="79"/>
      <c r="F5" s="79"/>
    </row>
    <row r="6" spans="2:7">
      <c r="B6" s="5" t="s">
        <v>4</v>
      </c>
      <c r="C6" s="6"/>
      <c r="D6" s="6" t="s">
        <v>5</v>
      </c>
      <c r="E6" s="6"/>
      <c r="F6" s="7"/>
    </row>
    <row r="7" spans="2:7">
      <c r="B7" s="5" t="s">
        <v>6</v>
      </c>
      <c r="C7" s="6"/>
      <c r="D7" s="6" t="s">
        <v>7</v>
      </c>
      <c r="E7" s="6"/>
      <c r="F7" s="7"/>
    </row>
    <row r="10" spans="2:7">
      <c r="B10" s="10" t="s">
        <v>8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9</v>
      </c>
      <c r="C12" s="12"/>
      <c r="D12" s="12"/>
      <c r="E12" s="12"/>
      <c r="F12" s="13" t="s">
        <v>10</v>
      </c>
      <c r="G12" s="12" t="s">
        <v>11</v>
      </c>
    </row>
    <row r="13" spans="2:7" ht="14.5">
      <c r="B13" s="11" t="s">
        <v>12</v>
      </c>
      <c r="C13" s="11"/>
      <c r="D13" s="11"/>
      <c r="E13" s="11" t="s">
        <v>13</v>
      </c>
      <c r="F13" s="14">
        <v>1</v>
      </c>
      <c r="G13" s="11" t="s">
        <v>14</v>
      </c>
    </row>
    <row r="14" spans="2:7" ht="14.5">
      <c r="B14" s="11" t="s">
        <v>15</v>
      </c>
      <c r="C14" s="11"/>
      <c r="D14" s="11"/>
      <c r="E14" s="11" t="s">
        <v>13</v>
      </c>
      <c r="F14" s="14">
        <v>1</v>
      </c>
      <c r="G14" s="11" t="s">
        <v>14</v>
      </c>
    </row>
    <row r="15" spans="2:7" ht="14.5">
      <c r="B15" s="11" t="s">
        <v>16</v>
      </c>
      <c r="C15" s="11"/>
      <c r="D15" s="11"/>
      <c r="E15" s="11" t="s">
        <v>13</v>
      </c>
      <c r="F15" s="14">
        <v>1</v>
      </c>
      <c r="G15" s="11" t="s">
        <v>17</v>
      </c>
    </row>
    <row r="16" spans="2:7">
      <c r="B16" s="11" t="s">
        <v>18</v>
      </c>
      <c r="C16" s="11"/>
      <c r="D16" s="11"/>
      <c r="E16" s="11" t="s">
        <v>13</v>
      </c>
      <c r="F16" s="14">
        <v>1</v>
      </c>
      <c r="G16" s="11" t="s">
        <v>14</v>
      </c>
    </row>
    <row r="17" spans="2:7">
      <c r="B17" s="11" t="s">
        <v>19</v>
      </c>
      <c r="C17" s="11"/>
      <c r="D17" s="11"/>
      <c r="E17" s="11" t="s">
        <v>13</v>
      </c>
      <c r="F17" s="14">
        <v>1</v>
      </c>
      <c r="G17" s="11" t="s">
        <v>20</v>
      </c>
    </row>
    <row r="18" spans="2:7">
      <c r="B18" s="11" t="s">
        <v>21</v>
      </c>
      <c r="C18" s="11"/>
      <c r="D18" s="11"/>
      <c r="E18" s="11" t="s">
        <v>13</v>
      </c>
      <c r="F18" s="14">
        <v>1</v>
      </c>
      <c r="G18" s="11" t="s">
        <v>17</v>
      </c>
    </row>
    <row r="19" spans="2:7">
      <c r="B19" s="11" t="s">
        <v>22</v>
      </c>
      <c r="C19" s="11"/>
      <c r="D19" s="11"/>
      <c r="E19" s="11" t="s">
        <v>13</v>
      </c>
      <c r="F19" s="14">
        <v>0.7</v>
      </c>
      <c r="G19" s="11" t="s">
        <v>17</v>
      </c>
    </row>
    <row r="20" spans="2:7">
      <c r="B20" s="11" t="s">
        <v>23</v>
      </c>
      <c r="C20" s="11"/>
      <c r="D20" s="11"/>
      <c r="E20" s="11" t="s">
        <v>13</v>
      </c>
      <c r="F20" s="14">
        <v>1</v>
      </c>
      <c r="G20" s="11" t="s">
        <v>17</v>
      </c>
    </row>
    <row r="21" spans="2:7" ht="14.5">
      <c r="B21" s="11" t="s">
        <v>24</v>
      </c>
      <c r="C21" s="11"/>
      <c r="D21" s="11"/>
      <c r="E21" s="11" t="s">
        <v>13</v>
      </c>
      <c r="F21" s="14">
        <v>1</v>
      </c>
      <c r="G21" s="11" t="s">
        <v>14</v>
      </c>
    </row>
    <row r="22" spans="2:7" ht="14.5">
      <c r="B22" s="11" t="s">
        <v>25</v>
      </c>
      <c r="C22" s="11"/>
      <c r="D22" s="11"/>
      <c r="E22" s="11" t="s">
        <v>13</v>
      </c>
      <c r="F22" s="14">
        <v>0.7</v>
      </c>
      <c r="G22" s="11" t="s">
        <v>17</v>
      </c>
    </row>
    <row r="23" spans="2:7" ht="14.5">
      <c r="B23" s="11" t="s">
        <v>26</v>
      </c>
      <c r="C23" s="11"/>
      <c r="D23" s="11"/>
      <c r="E23" s="11" t="s">
        <v>13</v>
      </c>
      <c r="F23" s="14">
        <v>0.7</v>
      </c>
      <c r="G23" s="11" t="s">
        <v>17</v>
      </c>
    </row>
    <row r="24" spans="2:7" ht="14.5">
      <c r="B24" s="11" t="s">
        <v>27</v>
      </c>
      <c r="C24" s="11"/>
      <c r="D24" s="11"/>
      <c r="E24" s="11" t="s">
        <v>13</v>
      </c>
      <c r="F24" s="14">
        <v>0.7</v>
      </c>
      <c r="G24" s="11" t="s">
        <v>17</v>
      </c>
    </row>
    <row r="25" spans="2:7">
      <c r="B25" s="11" t="s">
        <v>28</v>
      </c>
      <c r="C25" s="11"/>
      <c r="D25" s="11"/>
      <c r="E25" s="11" t="s">
        <v>13</v>
      </c>
      <c r="F25" s="14">
        <v>1</v>
      </c>
      <c r="G25" s="11" t="s">
        <v>17</v>
      </c>
    </row>
    <row r="26" spans="2:7">
      <c r="B26" s="11" t="s">
        <v>29</v>
      </c>
      <c r="C26" s="11"/>
      <c r="D26" s="11"/>
      <c r="E26" s="11" t="s">
        <v>13</v>
      </c>
      <c r="F26" s="14">
        <v>1</v>
      </c>
      <c r="G26" s="11" t="s">
        <v>30</v>
      </c>
    </row>
    <row r="27" spans="2:7">
      <c r="B27" s="11" t="s">
        <v>31</v>
      </c>
      <c r="C27" s="11"/>
      <c r="D27" s="11"/>
      <c r="E27" s="11" t="s">
        <v>32</v>
      </c>
      <c r="F27" s="14">
        <v>0.35</v>
      </c>
      <c r="G27" s="11" t="s">
        <v>17</v>
      </c>
    </row>
    <row r="28" spans="2:7">
      <c r="B28" s="11" t="s">
        <v>33</v>
      </c>
      <c r="C28" s="11"/>
      <c r="D28" s="11"/>
      <c r="E28" s="11" t="s">
        <v>32</v>
      </c>
      <c r="F28" s="14">
        <v>0.25</v>
      </c>
      <c r="G28" s="11" t="s">
        <v>34</v>
      </c>
    </row>
    <row r="29" spans="2:7" ht="2.15" customHeight="1">
      <c r="B29" s="11"/>
      <c r="C29" s="11"/>
      <c r="D29" s="11"/>
      <c r="E29" s="11"/>
      <c r="F29" s="14"/>
      <c r="G29" s="11"/>
    </row>
    <row r="30" spans="2:7">
      <c r="B30" s="11" t="s">
        <v>35</v>
      </c>
      <c r="C30" s="11"/>
      <c r="D30" s="11"/>
      <c r="E30" s="11"/>
      <c r="F30" s="14"/>
      <c r="G30" s="11"/>
    </row>
    <row r="31" spans="2:7">
      <c r="B31" s="11" t="s">
        <v>36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6</v>
      </c>
      <c r="C33" s="11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9</v>
      </c>
      <c r="C35" s="4"/>
      <c r="D35" s="4" t="s">
        <v>37</v>
      </c>
      <c r="E35" s="4"/>
      <c r="F35" s="15" t="s">
        <v>10</v>
      </c>
      <c r="G35" s="4" t="s">
        <v>11</v>
      </c>
    </row>
    <row r="36" spans="2:7" ht="15" customHeight="1">
      <c r="B36" s="8" t="s">
        <v>18</v>
      </c>
      <c r="C36" s="9"/>
      <c r="D36" s="9" t="s">
        <v>38</v>
      </c>
      <c r="E36" s="9" t="s">
        <v>13</v>
      </c>
      <c r="F36" s="17">
        <v>1</v>
      </c>
      <c r="G36" s="9" t="s">
        <v>39</v>
      </c>
    </row>
    <row r="37" spans="2:7" ht="15" customHeight="1">
      <c r="B37" s="5" t="s">
        <v>21</v>
      </c>
      <c r="C37" s="6"/>
      <c r="D37" s="6" t="s">
        <v>38</v>
      </c>
      <c r="E37" s="6" t="s">
        <v>13</v>
      </c>
      <c r="F37" s="16">
        <v>1</v>
      </c>
      <c r="G37" s="6" t="s">
        <v>39</v>
      </c>
    </row>
    <row r="38" spans="2:7" ht="15" customHeight="1">
      <c r="B38" s="8" t="s">
        <v>40</v>
      </c>
      <c r="C38" s="9"/>
      <c r="D38" s="9" t="s">
        <v>38</v>
      </c>
      <c r="E38" s="9" t="s">
        <v>13</v>
      </c>
      <c r="F38" s="17">
        <v>1</v>
      </c>
      <c r="G38" s="9" t="s">
        <v>39</v>
      </c>
    </row>
    <row r="39" spans="2:7">
      <c r="B39" s="11" t="s">
        <v>41</v>
      </c>
    </row>
    <row r="40" spans="2:7" ht="15" customHeight="1"/>
  </sheetData>
  <mergeCells count="1">
    <mergeCell ref="D5:F5"/>
  </mergeCells>
  <phoneticPr fontId="262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showGridLines="0" zoomScale="76" zoomScaleNormal="85" workbookViewId="0">
      <selection activeCell="G21" sqref="G21"/>
    </sheetView>
  </sheetViews>
  <sheetFormatPr baseColWidth="10" defaultColWidth="11.453125" defaultRowHeight="13"/>
  <cols>
    <col min="1" max="1" width="5.7265625" style="1" customWidth="1"/>
    <col min="2" max="2" width="54.54296875" style="1" customWidth="1"/>
    <col min="3" max="10" width="13.7265625" style="39" customWidth="1"/>
    <col min="11" max="11" width="11.453125" style="1"/>
    <col min="12" max="13" width="13.7265625" style="39" customWidth="1"/>
    <col min="14" max="16384" width="11.453125" style="1"/>
  </cols>
  <sheetData>
    <row r="1" spans="1:15">
      <c r="B1" s="59" t="s">
        <v>0</v>
      </c>
      <c r="C1" s="63"/>
      <c r="D1" s="63"/>
      <c r="E1" s="63"/>
      <c r="F1" s="63"/>
      <c r="G1" s="63"/>
      <c r="H1" s="63"/>
      <c r="I1" s="63"/>
      <c r="J1" s="63"/>
      <c r="L1" s="63"/>
      <c r="M1" s="63"/>
    </row>
    <row r="3" spans="1:15" ht="13.5" thickBot="1">
      <c r="A3" s="60"/>
      <c r="B3" s="35" t="s">
        <v>42</v>
      </c>
      <c r="C3" s="40" t="s">
        <v>43</v>
      </c>
      <c r="D3" s="40" t="s">
        <v>44</v>
      </c>
      <c r="E3" s="40" t="s">
        <v>45</v>
      </c>
      <c r="F3" s="40" t="s">
        <v>46</v>
      </c>
      <c r="G3" s="40" t="s">
        <v>106</v>
      </c>
      <c r="H3" s="40" t="s">
        <v>107</v>
      </c>
      <c r="I3" s="40" t="s">
        <v>108</v>
      </c>
      <c r="J3" s="40" t="s">
        <v>109</v>
      </c>
      <c r="L3" s="40">
        <v>2024</v>
      </c>
      <c r="M3" s="40">
        <v>2023</v>
      </c>
    </row>
    <row r="4" spans="1:15" s="18" customFormat="1" ht="6.75" customHeight="1">
      <c r="C4" s="41"/>
      <c r="D4" s="41"/>
      <c r="E4" s="41"/>
      <c r="F4" s="41"/>
      <c r="G4" s="41"/>
      <c r="H4" s="41"/>
      <c r="I4" s="41"/>
      <c r="J4" s="41"/>
      <c r="L4" s="41"/>
      <c r="M4" s="41"/>
    </row>
    <row r="5" spans="1:15" s="64" customFormat="1">
      <c r="B5" s="19" t="s">
        <v>47</v>
      </c>
      <c r="C5" s="42">
        <v>140243</v>
      </c>
      <c r="D5" s="42">
        <v>126874</v>
      </c>
      <c r="E5" s="42">
        <v>143322</v>
      </c>
      <c r="F5" s="42">
        <v>130701</v>
      </c>
      <c r="G5" s="42">
        <v>143147</v>
      </c>
      <c r="H5" s="42">
        <v>138063</v>
      </c>
      <c r="I5" s="42">
        <v>150929</v>
      </c>
      <c r="J5" s="42">
        <v>144446</v>
      </c>
      <c r="K5" s="74"/>
      <c r="L5" s="42">
        <f>SUM(C5,E5,G5,I5)</f>
        <v>577641</v>
      </c>
      <c r="M5" s="42">
        <f>SUM(D5,F5,H5,J5)</f>
        <v>540084</v>
      </c>
      <c r="N5" s="65"/>
      <c r="O5" s="65"/>
    </row>
    <row r="6" spans="1:15" s="61" customFormat="1">
      <c r="B6" s="27" t="s">
        <v>48</v>
      </c>
      <c r="C6" s="66">
        <v>-100787</v>
      </c>
      <c r="D6" s="66">
        <v>-88374</v>
      </c>
      <c r="E6" s="66">
        <v>-99431</v>
      </c>
      <c r="F6" s="66">
        <v>-93181</v>
      </c>
      <c r="G6" s="66">
        <v>-99710</v>
      </c>
      <c r="H6" s="66">
        <v>-96182</v>
      </c>
      <c r="I6" s="66">
        <v>-103178</v>
      </c>
      <c r="J6" s="66">
        <v>-103624</v>
      </c>
      <c r="K6" s="75"/>
      <c r="L6" s="66">
        <f>SUM(C6,E6,G6,I6)</f>
        <v>-403106</v>
      </c>
      <c r="M6" s="66">
        <f>SUM(D6,F6,H6,J6)</f>
        <v>-381361</v>
      </c>
      <c r="N6" s="66"/>
      <c r="O6" s="66"/>
    </row>
    <row r="7" spans="1:15" s="61" customFormat="1">
      <c r="B7" s="29" t="s">
        <v>49</v>
      </c>
      <c r="C7" s="44">
        <f>SUM(C5:C6)</f>
        <v>39456</v>
      </c>
      <c r="D7" s="44">
        <f t="shared" ref="D7:I7" si="0">SUM(D5:D6)</f>
        <v>38500</v>
      </c>
      <c r="E7" s="44">
        <f t="shared" si="0"/>
        <v>43891</v>
      </c>
      <c r="F7" s="44">
        <f t="shared" si="0"/>
        <v>37520</v>
      </c>
      <c r="G7" s="44">
        <f t="shared" si="0"/>
        <v>43437</v>
      </c>
      <c r="H7" s="44">
        <f t="shared" si="0"/>
        <v>41881</v>
      </c>
      <c r="I7" s="44">
        <f t="shared" si="0"/>
        <v>47751</v>
      </c>
      <c r="J7" s="44">
        <f t="shared" ref="J7" si="1">SUM(J5:J6)</f>
        <v>40822</v>
      </c>
      <c r="K7" s="75"/>
      <c r="L7" s="44">
        <f>SUM(L5:L6)</f>
        <v>174535</v>
      </c>
      <c r="M7" s="44">
        <f>SUM(M5:M6)</f>
        <v>158723</v>
      </c>
      <c r="N7" s="66"/>
      <c r="O7" s="66"/>
    </row>
    <row r="8" spans="1:15" s="61" customFormat="1">
      <c r="B8" s="27" t="s">
        <v>50</v>
      </c>
      <c r="C8" s="66">
        <v>-22020</v>
      </c>
      <c r="D8" s="66">
        <v>-19657</v>
      </c>
      <c r="E8" s="66">
        <v>-23339</v>
      </c>
      <c r="F8" s="66">
        <v>-22544</v>
      </c>
      <c r="G8" s="66">
        <v>-23237</v>
      </c>
      <c r="H8" s="66">
        <v>-26123</v>
      </c>
      <c r="I8" s="66">
        <v>-23180</v>
      </c>
      <c r="J8" s="66">
        <v>-26151</v>
      </c>
      <c r="K8" s="75"/>
      <c r="L8" s="66">
        <f>SUM(C8,E8,G8,I8)</f>
        <v>-91776</v>
      </c>
      <c r="M8" s="66">
        <f>SUM(D8,F8,H8,J8)</f>
        <v>-94475</v>
      </c>
      <c r="N8" s="66"/>
      <c r="O8" s="66"/>
    </row>
    <row r="9" spans="1:15" s="61" customFormat="1">
      <c r="B9" s="19" t="s">
        <v>51</v>
      </c>
      <c r="C9" s="42">
        <f>SUM(C7:C8)</f>
        <v>17436</v>
      </c>
      <c r="D9" s="42">
        <f>SUM(D7:D8)</f>
        <v>18843</v>
      </c>
      <c r="E9" s="42">
        <f>SUM(E7:E8)</f>
        <v>20552</v>
      </c>
      <c r="F9" s="42">
        <f>SUM(F7:F8)</f>
        <v>14976</v>
      </c>
      <c r="G9" s="42">
        <f t="shared" ref="G9:I9" si="2">SUM(G7:G8)</f>
        <v>20200</v>
      </c>
      <c r="H9" s="42">
        <f t="shared" si="2"/>
        <v>15758</v>
      </c>
      <c r="I9" s="42">
        <f t="shared" si="2"/>
        <v>24571</v>
      </c>
      <c r="J9" s="42">
        <f t="shared" ref="J9" si="3">SUM(J7:J8)</f>
        <v>14671</v>
      </c>
      <c r="K9" s="75"/>
      <c r="L9" s="42">
        <f>SUM(L7:L8)</f>
        <v>82759</v>
      </c>
      <c r="M9" s="42">
        <f>SUM(M7:M8)</f>
        <v>64248</v>
      </c>
      <c r="N9" s="66"/>
      <c r="O9" s="66"/>
    </row>
    <row r="10" spans="1:15" s="61" customFormat="1">
      <c r="B10" s="27" t="s">
        <v>52</v>
      </c>
      <c r="C10" s="67">
        <v>5458</v>
      </c>
      <c r="D10" s="67">
        <v>1559</v>
      </c>
      <c r="E10" s="67">
        <f>133+148+236</f>
        <v>517</v>
      </c>
      <c r="F10" s="67">
        <f>2280-556+398</f>
        <v>2122</v>
      </c>
      <c r="G10" s="67">
        <v>51</v>
      </c>
      <c r="H10" s="67">
        <v>-1421</v>
      </c>
      <c r="I10" s="67">
        <v>3194</v>
      </c>
      <c r="J10" s="67">
        <v>1558</v>
      </c>
      <c r="K10" s="75"/>
      <c r="L10" s="67">
        <f>SUM(C10,E10,G10,I10)</f>
        <v>9220</v>
      </c>
      <c r="M10" s="67">
        <f>SUM(D10,F10,H10,J10)</f>
        <v>3818</v>
      </c>
      <c r="N10" s="66"/>
    </row>
    <row r="11" spans="1:15" s="61" customFormat="1">
      <c r="B11" s="27" t="s">
        <v>53</v>
      </c>
      <c r="C11" s="66">
        <v>9323</v>
      </c>
      <c r="D11" s="67">
        <v>1912</v>
      </c>
      <c r="E11" s="66">
        <v>7599</v>
      </c>
      <c r="F11" s="66">
        <v>1796</v>
      </c>
      <c r="G11" s="66">
        <v>6279</v>
      </c>
      <c r="H11" s="66">
        <v>8952</v>
      </c>
      <c r="I11" s="66">
        <v>5456</v>
      </c>
      <c r="J11" s="66">
        <v>9964</v>
      </c>
      <c r="K11" s="75"/>
      <c r="L11" s="66">
        <f>SUM(C11,E11,G11,I11)</f>
        <v>28657</v>
      </c>
      <c r="M11" s="66">
        <f t="shared" ref="M11:M15" si="4">SUM(D11,F11,H11,J11)</f>
        <v>22624</v>
      </c>
      <c r="N11" s="66"/>
      <c r="O11" s="66"/>
    </row>
    <row r="12" spans="1:15" s="61" customFormat="1">
      <c r="B12" s="27" t="s">
        <v>54</v>
      </c>
      <c r="C12" s="66">
        <v>-6031</v>
      </c>
      <c r="D12" s="67">
        <v>-6747</v>
      </c>
      <c r="E12" s="66">
        <v>-6152</v>
      </c>
      <c r="F12" s="66">
        <v>-8749</v>
      </c>
      <c r="G12" s="66">
        <v>-5992</v>
      </c>
      <c r="H12" s="66">
        <v>-9184</v>
      </c>
      <c r="I12" s="66">
        <v>-5330</v>
      </c>
      <c r="J12" s="66">
        <v>-5562</v>
      </c>
      <c r="K12" s="75"/>
      <c r="L12" s="66">
        <f>SUM(C12,E12,G12,I12)</f>
        <v>-23505</v>
      </c>
      <c r="M12" s="66">
        <f t="shared" si="4"/>
        <v>-30242</v>
      </c>
      <c r="N12" s="66"/>
      <c r="O12" s="66"/>
    </row>
    <row r="13" spans="1:15" s="61" customFormat="1">
      <c r="B13" s="27" t="s">
        <v>55</v>
      </c>
      <c r="C13" s="66">
        <v>1154</v>
      </c>
      <c r="D13" s="67">
        <v>1010</v>
      </c>
      <c r="E13" s="66">
        <v>328</v>
      </c>
      <c r="F13" s="66">
        <v>800</v>
      </c>
      <c r="G13" s="66">
        <v>439</v>
      </c>
      <c r="H13" s="66">
        <v>560</v>
      </c>
      <c r="I13" s="66">
        <v>840</v>
      </c>
      <c r="J13" s="66">
        <v>644</v>
      </c>
      <c r="K13" s="75"/>
      <c r="L13" s="66">
        <f>SUM(C13,E13,G13,I13)</f>
        <v>2761</v>
      </c>
      <c r="M13" s="66">
        <f t="shared" si="4"/>
        <v>3014</v>
      </c>
      <c r="N13" s="66"/>
      <c r="O13" s="66"/>
    </row>
    <row r="14" spans="1:15" s="61" customFormat="1">
      <c r="B14" s="27" t="s">
        <v>56</v>
      </c>
      <c r="C14" s="66">
        <v>4224</v>
      </c>
      <c r="D14" s="67">
        <v>-581</v>
      </c>
      <c r="E14" s="66">
        <v>-284</v>
      </c>
      <c r="F14" s="66">
        <v>-941</v>
      </c>
      <c r="G14" s="66">
        <v>-2240</v>
      </c>
      <c r="H14" s="66">
        <v>1175</v>
      </c>
      <c r="I14" s="66">
        <v>2970</v>
      </c>
      <c r="J14" s="66">
        <v>135</v>
      </c>
      <c r="K14" s="75"/>
      <c r="L14" s="66">
        <f>SUM(C14,E14,G14,I14)</f>
        <v>4670</v>
      </c>
      <c r="M14" s="66">
        <f t="shared" si="4"/>
        <v>-212</v>
      </c>
      <c r="N14" s="66"/>
      <c r="O14" s="66"/>
    </row>
    <row r="15" spans="1:15" s="61" customFormat="1">
      <c r="B15" s="27" t="s">
        <v>57</v>
      </c>
      <c r="C15" s="66">
        <v>-78</v>
      </c>
      <c r="D15" s="67">
        <v>-28</v>
      </c>
      <c r="E15" s="66">
        <v>190</v>
      </c>
      <c r="F15" s="66">
        <v>325</v>
      </c>
      <c r="G15" s="66">
        <v>-7</v>
      </c>
      <c r="H15" s="66">
        <v>6</v>
      </c>
      <c r="I15" s="66">
        <v>353</v>
      </c>
      <c r="J15" s="66">
        <v>26</v>
      </c>
      <c r="K15" s="75"/>
      <c r="L15" s="66">
        <f>SUM(C15,E15,G15,I15)</f>
        <v>458</v>
      </c>
      <c r="M15" s="66">
        <f t="shared" si="4"/>
        <v>329</v>
      </c>
      <c r="N15" s="66"/>
      <c r="O15" s="66"/>
    </row>
    <row r="16" spans="1:15" s="61" customFormat="1">
      <c r="B16" s="29" t="s">
        <v>58</v>
      </c>
      <c r="C16" s="43">
        <f t="shared" ref="C16:H16" si="5">+SUM(C9:C15)</f>
        <v>31486</v>
      </c>
      <c r="D16" s="43">
        <f t="shared" si="5"/>
        <v>15968</v>
      </c>
      <c r="E16" s="43">
        <f t="shared" si="5"/>
        <v>22750</v>
      </c>
      <c r="F16" s="43">
        <f t="shared" si="5"/>
        <v>10329</v>
      </c>
      <c r="G16" s="43">
        <f t="shared" si="5"/>
        <v>18730</v>
      </c>
      <c r="H16" s="43">
        <f t="shared" si="5"/>
        <v>15846</v>
      </c>
      <c r="I16" s="43">
        <f t="shared" ref="I16" si="6">+SUM(I9:I15)</f>
        <v>32054</v>
      </c>
      <c r="J16" s="43">
        <f t="shared" ref="J16" si="7">+SUM(J9:J15)</f>
        <v>21436</v>
      </c>
      <c r="K16" s="75"/>
      <c r="L16" s="43">
        <f>+SUM(L9:L15)</f>
        <v>105020</v>
      </c>
      <c r="M16" s="43">
        <f>+SUM(M9:M15)</f>
        <v>63579</v>
      </c>
      <c r="N16" s="66"/>
      <c r="O16" s="66"/>
    </row>
    <row r="17" spans="2:15" s="61" customFormat="1">
      <c r="B17" s="27" t="s">
        <v>59</v>
      </c>
      <c r="C17" s="68">
        <v>-9093</v>
      </c>
      <c r="D17" s="67">
        <v>-5658</v>
      </c>
      <c r="E17" s="68">
        <v>-13588</v>
      </c>
      <c r="F17" s="68">
        <v>-2663</v>
      </c>
      <c r="G17" s="68">
        <v>-6487</v>
      </c>
      <c r="H17" s="68">
        <v>-23850</v>
      </c>
      <c r="I17" s="68">
        <v>-15649</v>
      </c>
      <c r="J17" s="68">
        <v>-5893</v>
      </c>
      <c r="K17" s="75"/>
      <c r="L17" s="68">
        <f>SUM(C17,E17,G17,I17)</f>
        <v>-44817</v>
      </c>
      <c r="M17" s="68">
        <f t="shared" ref="M17" si="8">SUM(D17,F17,H17,J17)</f>
        <v>-38064</v>
      </c>
      <c r="N17" s="66"/>
      <c r="O17" s="66"/>
    </row>
    <row r="18" spans="2:15" s="61" customFormat="1">
      <c r="B18" s="27" t="s">
        <v>60</v>
      </c>
      <c r="C18" s="68">
        <f>SUM(C16:C17)</f>
        <v>22393</v>
      </c>
      <c r="D18" s="68">
        <f t="shared" ref="D18:I18" si="9">SUM(D16:D17)</f>
        <v>10310</v>
      </c>
      <c r="E18" s="68">
        <f t="shared" si="9"/>
        <v>9162</v>
      </c>
      <c r="F18" s="68">
        <f t="shared" si="9"/>
        <v>7666</v>
      </c>
      <c r="G18" s="68">
        <f t="shared" si="9"/>
        <v>12243</v>
      </c>
      <c r="H18" s="68">
        <f t="shared" si="9"/>
        <v>-8004</v>
      </c>
      <c r="I18" s="68">
        <f t="shared" si="9"/>
        <v>16405</v>
      </c>
      <c r="J18" s="68">
        <f>SUM(J16:J17)</f>
        <v>15543</v>
      </c>
      <c r="K18" s="76"/>
      <c r="L18" s="68">
        <f>SUM(L16:L17)</f>
        <v>60203</v>
      </c>
      <c r="M18" s="68">
        <f>SUM(M16:M17)</f>
        <v>25515</v>
      </c>
      <c r="N18" s="68"/>
      <c r="O18" s="68"/>
    </row>
    <row r="19" spans="2:15" ht="19" customHeight="1">
      <c r="B19" s="27" t="s">
        <v>61</v>
      </c>
      <c r="C19" s="43">
        <v>0</v>
      </c>
      <c r="D19" s="43">
        <v>10132</v>
      </c>
      <c r="E19" s="43">
        <v>0</v>
      </c>
      <c r="F19" s="43">
        <v>9820</v>
      </c>
      <c r="G19" s="43">
        <v>0</v>
      </c>
      <c r="H19" s="43">
        <v>462510</v>
      </c>
      <c r="I19" s="43">
        <v>0</v>
      </c>
      <c r="J19" s="43">
        <v>0</v>
      </c>
      <c r="K19" s="76"/>
      <c r="L19" s="43">
        <f>SUM(C19,E19,G19,I19)</f>
        <v>0</v>
      </c>
      <c r="M19" s="43">
        <f t="shared" ref="M19" si="10">SUM(D19,F19,H19,J19)</f>
        <v>482462</v>
      </c>
      <c r="N19" s="68"/>
      <c r="O19" s="68"/>
    </row>
    <row r="20" spans="2:15">
      <c r="B20" s="19" t="s">
        <v>62</v>
      </c>
      <c r="C20" s="42">
        <f>SUM(C18:C19)</f>
        <v>22393</v>
      </c>
      <c r="D20" s="42">
        <f t="shared" ref="D20:I20" si="11">SUM(D18:D19)</f>
        <v>20442</v>
      </c>
      <c r="E20" s="42">
        <f t="shared" si="11"/>
        <v>9162</v>
      </c>
      <c r="F20" s="42">
        <f t="shared" si="11"/>
        <v>17486</v>
      </c>
      <c r="G20" s="42">
        <f t="shared" si="11"/>
        <v>12243</v>
      </c>
      <c r="H20" s="42">
        <f t="shared" si="11"/>
        <v>454506</v>
      </c>
      <c r="I20" s="42">
        <f t="shared" si="11"/>
        <v>16405</v>
      </c>
      <c r="J20" s="42">
        <f>SUM(J18:J19)</f>
        <v>15543</v>
      </c>
      <c r="K20" s="76"/>
      <c r="L20" s="42">
        <f>SUM(L18:L19)</f>
        <v>60203</v>
      </c>
      <c r="M20" s="42">
        <f>SUM(M18:M19)</f>
        <v>507977</v>
      </c>
      <c r="N20" s="68"/>
      <c r="O20" s="68"/>
    </row>
    <row r="21" spans="2:15">
      <c r="B21" s="20" t="s">
        <v>63</v>
      </c>
      <c r="C21" s="42">
        <v>22020</v>
      </c>
      <c r="D21" s="42">
        <v>17644</v>
      </c>
      <c r="E21" s="42">
        <v>9013</v>
      </c>
      <c r="F21" s="42">
        <v>15890</v>
      </c>
      <c r="G21" s="42">
        <v>12099</v>
      </c>
      <c r="H21" s="42">
        <v>452915</v>
      </c>
      <c r="I21" s="42">
        <v>16053</v>
      </c>
      <c r="J21" s="42">
        <v>14471</v>
      </c>
      <c r="K21" s="76"/>
      <c r="L21" s="42">
        <f>SUM(C21,E21,G21,I21)</f>
        <v>59185</v>
      </c>
      <c r="M21" s="42">
        <f t="shared" ref="M21" si="12">SUM(D21,F21,H21,J21)</f>
        <v>500920</v>
      </c>
      <c r="N21" s="68"/>
      <c r="O21" s="68"/>
    </row>
    <row r="22" spans="2:15">
      <c r="B22" s="27" t="s">
        <v>64</v>
      </c>
      <c r="C22" s="43">
        <v>373</v>
      </c>
      <c r="D22" s="43">
        <v>2798</v>
      </c>
      <c r="E22" s="43">
        <v>149</v>
      </c>
      <c r="F22" s="43">
        <v>1596</v>
      </c>
      <c r="G22" s="43">
        <v>144</v>
      </c>
      <c r="H22" s="43">
        <v>1591</v>
      </c>
      <c r="I22" s="43">
        <v>352</v>
      </c>
      <c r="J22" s="43">
        <v>1072</v>
      </c>
      <c r="K22" s="76"/>
      <c r="L22" s="43">
        <f>SUM(C22,E22,G22,I22)</f>
        <v>1018</v>
      </c>
      <c r="M22" s="43">
        <f t="shared" ref="M22" si="13">SUM(D22,F22,H22,J22)</f>
        <v>7057</v>
      </c>
      <c r="N22" s="68"/>
      <c r="O22" s="68"/>
    </row>
    <row r="23" spans="2:15">
      <c r="B23" s="27"/>
      <c r="C23" s="45"/>
      <c r="D23" s="45"/>
      <c r="E23" s="45"/>
      <c r="F23" s="45"/>
      <c r="G23" s="45"/>
      <c r="H23" s="45"/>
      <c r="I23" s="45"/>
      <c r="J23" s="45"/>
      <c r="K23" s="76"/>
      <c r="L23" s="45"/>
      <c r="M23" s="45"/>
      <c r="N23" s="68"/>
      <c r="O23" s="68"/>
    </row>
    <row r="24" spans="2:15">
      <c r="K24" s="76"/>
      <c r="N24" s="68"/>
      <c r="O24" s="68"/>
    </row>
    <row r="25" spans="2:15">
      <c r="B25" s="2" t="s">
        <v>65</v>
      </c>
      <c r="K25" s="76"/>
      <c r="N25" s="68"/>
      <c r="O25" s="68"/>
    </row>
    <row r="26" spans="2:15">
      <c r="B26" s="27" t="s">
        <v>66</v>
      </c>
      <c r="C26" s="43">
        <v>25456</v>
      </c>
      <c r="D26" s="43">
        <v>21453</v>
      </c>
      <c r="E26" s="43">
        <v>26734</v>
      </c>
      <c r="F26" s="43">
        <v>23904</v>
      </c>
      <c r="G26" s="43">
        <v>26711</v>
      </c>
      <c r="H26" s="43">
        <v>25279</v>
      </c>
      <c r="I26" s="43">
        <v>26547</v>
      </c>
      <c r="J26" s="43">
        <v>25380</v>
      </c>
      <c r="K26" s="76"/>
      <c r="L26" s="43">
        <f>SUM(C26,E26,G26,I26)</f>
        <v>105448</v>
      </c>
      <c r="M26" s="43">
        <f>SUM(D26,F26,H26,J26)</f>
        <v>96016</v>
      </c>
      <c r="N26" s="68"/>
    </row>
    <row r="27" spans="2:15">
      <c r="B27" s="19" t="s">
        <v>67</v>
      </c>
      <c r="C27" s="42">
        <f>SUM(C9,C26)</f>
        <v>42892</v>
      </c>
      <c r="D27" s="42">
        <f t="shared" ref="D27:J27" si="14">SUM(D9,D26)</f>
        <v>40296</v>
      </c>
      <c r="E27" s="42">
        <f t="shared" si="14"/>
        <v>47286</v>
      </c>
      <c r="F27" s="42">
        <f t="shared" si="14"/>
        <v>38880</v>
      </c>
      <c r="G27" s="42">
        <f t="shared" si="14"/>
        <v>46911</v>
      </c>
      <c r="H27" s="42">
        <f t="shared" si="14"/>
        <v>41037</v>
      </c>
      <c r="I27" s="42">
        <f t="shared" si="14"/>
        <v>51118</v>
      </c>
      <c r="J27" s="42">
        <f t="shared" si="14"/>
        <v>40051</v>
      </c>
      <c r="K27" s="76"/>
      <c r="L27" s="42">
        <f>SUM(L9,L26)</f>
        <v>188207</v>
      </c>
      <c r="M27" s="42">
        <f t="shared" ref="M27" si="15">SUM(M9,M26)</f>
        <v>160264</v>
      </c>
      <c r="N27" s="68"/>
    </row>
    <row r="28" spans="2:15">
      <c r="B28" s="33" t="s">
        <v>68</v>
      </c>
      <c r="C28" s="46">
        <f>+C27/C5</f>
        <v>0.30584057671327625</v>
      </c>
      <c r="D28" s="46">
        <f t="shared" ref="D28:J28" si="16">+D27/D5</f>
        <v>0.31760644418872269</v>
      </c>
      <c r="E28" s="46">
        <f t="shared" si="16"/>
        <v>0.32992841294427933</v>
      </c>
      <c r="F28" s="46">
        <f t="shared" si="16"/>
        <v>0.29747285789703215</v>
      </c>
      <c r="G28" s="46">
        <f t="shared" si="16"/>
        <v>0.32771207220549503</v>
      </c>
      <c r="H28" s="46">
        <f t="shared" si="16"/>
        <v>0.29723387149344865</v>
      </c>
      <c r="I28" s="46">
        <f t="shared" si="16"/>
        <v>0.33868905246837916</v>
      </c>
      <c r="J28" s="46">
        <f t="shared" si="16"/>
        <v>0.27727316782742339</v>
      </c>
      <c r="K28" s="76"/>
      <c r="L28" s="46">
        <f>+L27/L5</f>
        <v>0.32582001623845952</v>
      </c>
      <c r="M28" s="46">
        <f>+M27/M5</f>
        <v>0.29673902578117478</v>
      </c>
      <c r="N28" s="68"/>
    </row>
    <row r="29" spans="2:15">
      <c r="K29" s="68"/>
      <c r="N29" s="68"/>
    </row>
    <row r="30" spans="2:15" ht="53.25" customHeight="1">
      <c r="B30" s="56"/>
      <c r="C30" s="57"/>
      <c r="D30" s="36"/>
      <c r="E30" s="57"/>
      <c r="F30" s="36"/>
      <c r="G30" s="57"/>
      <c r="H30" s="36"/>
      <c r="I30" s="36"/>
      <c r="J30" s="36"/>
      <c r="K30" s="68"/>
      <c r="L30" s="57"/>
      <c r="M30" s="57"/>
      <c r="N30" s="68"/>
    </row>
    <row r="31" spans="2:15">
      <c r="H31" s="78"/>
      <c r="K31" s="68"/>
      <c r="N31" s="68"/>
    </row>
    <row r="32" spans="2:15">
      <c r="K32" s="68"/>
      <c r="N32" s="68"/>
    </row>
    <row r="33" spans="11:14">
      <c r="K33" s="68"/>
      <c r="N33" s="68"/>
    </row>
    <row r="34" spans="11:14">
      <c r="K34" s="68"/>
      <c r="N34" s="68"/>
    </row>
    <row r="35" spans="11:14">
      <c r="K35" s="68"/>
      <c r="N35" s="68"/>
    </row>
    <row r="36" spans="11:14">
      <c r="K36" s="68"/>
      <c r="N36" s="68"/>
    </row>
    <row r="37" spans="11:14">
      <c r="K37" s="68"/>
      <c r="N37" s="68"/>
    </row>
    <row r="38" spans="11:14">
      <c r="K38" s="68"/>
      <c r="N38" s="68"/>
    </row>
    <row r="39" spans="11:14">
      <c r="K39" s="68"/>
      <c r="N39" s="68"/>
    </row>
    <row r="40" spans="11:14">
      <c r="K40" s="68"/>
      <c r="N40" s="68"/>
    </row>
  </sheetData>
  <phoneticPr fontId="262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</customProperties>
  <ignoredErrors>
    <ignoredError sqref="M16 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6"/>
  <sheetViews>
    <sheetView showGridLines="0" zoomScale="70" zoomScaleNormal="70" workbookViewId="0">
      <selection activeCell="D23" sqref="D23"/>
    </sheetView>
  </sheetViews>
  <sheetFormatPr baseColWidth="10" defaultColWidth="11.453125" defaultRowHeight="13"/>
  <cols>
    <col min="1" max="1" width="5.7265625" style="1" customWidth="1"/>
    <col min="2" max="2" width="57.81640625" style="1" customWidth="1"/>
    <col min="3" max="16384" width="11.453125" style="1"/>
  </cols>
  <sheetData>
    <row r="2" spans="1:5">
      <c r="B2" s="59" t="s">
        <v>0</v>
      </c>
    </row>
    <row r="4" spans="1:5" ht="20.25" customHeight="1">
      <c r="A4" s="60"/>
      <c r="B4" s="21" t="s">
        <v>69</v>
      </c>
      <c r="C4" s="38">
        <v>45657</v>
      </c>
      <c r="D4" s="38">
        <v>45291</v>
      </c>
    </row>
    <row r="5" spans="1:5" s="22" customFormat="1" ht="6" customHeight="1"/>
    <row r="6" spans="1:5" s="61" customFormat="1" ht="15" customHeight="1">
      <c r="B6" s="23" t="s">
        <v>70</v>
      </c>
      <c r="C6" s="34">
        <v>486968</v>
      </c>
      <c r="D6" s="34">
        <v>865113</v>
      </c>
    </row>
    <row r="7" spans="1:5" s="61" customFormat="1" ht="15" customHeight="1">
      <c r="B7" s="23" t="s">
        <v>71</v>
      </c>
      <c r="C7" s="34">
        <v>182553</v>
      </c>
      <c r="D7" s="34">
        <v>179246</v>
      </c>
    </row>
    <row r="8" spans="1:5" ht="35.25" customHeight="1">
      <c r="B8" s="62" t="s">
        <v>72</v>
      </c>
      <c r="C8" s="34">
        <v>9684</v>
      </c>
      <c r="D8" s="34">
        <v>11914</v>
      </c>
      <c r="E8" s="61"/>
    </row>
    <row r="9" spans="1:5" s="61" customFormat="1" ht="15" customHeight="1">
      <c r="B9" s="24" t="s">
        <v>73</v>
      </c>
      <c r="C9" s="25">
        <f>SUM(C6:C8)</f>
        <v>679205</v>
      </c>
      <c r="D9" s="25">
        <f>SUM(D6:D8)</f>
        <v>1056273</v>
      </c>
    </row>
    <row r="10" spans="1:5" s="61" customFormat="1" ht="15" customHeight="1">
      <c r="B10" s="23" t="s">
        <v>74</v>
      </c>
      <c r="C10" s="26">
        <v>842365</v>
      </c>
      <c r="D10" s="26">
        <v>852421</v>
      </c>
    </row>
    <row r="11" spans="1:5" ht="15" customHeight="1">
      <c r="B11" s="23" t="s">
        <v>75</v>
      </c>
      <c r="C11" s="26">
        <v>263130</v>
      </c>
      <c r="D11" s="26">
        <v>277089</v>
      </c>
    </row>
    <row r="12" spans="1:5" ht="15" customHeight="1">
      <c r="B12" s="24" t="s">
        <v>76</v>
      </c>
      <c r="C12" s="25">
        <f>SUM(C10:C11)</f>
        <v>1105495</v>
      </c>
      <c r="D12" s="25">
        <f>SUM(D10:D11)</f>
        <v>1129510</v>
      </c>
    </row>
    <row r="13" spans="1:5" ht="15" customHeight="1">
      <c r="B13" s="24" t="s">
        <v>77</v>
      </c>
      <c r="C13" s="25">
        <f>+C12+C9</f>
        <v>1784700</v>
      </c>
      <c r="D13" s="25">
        <f>+D12+D9</f>
        <v>2185783</v>
      </c>
    </row>
    <row r="14" spans="1:5" s="61" customFormat="1" ht="15" customHeight="1">
      <c r="B14" s="27"/>
      <c r="C14" s="34"/>
      <c r="D14" s="34"/>
    </row>
    <row r="15" spans="1:5" s="61" customFormat="1" ht="15" customHeight="1">
      <c r="B15" s="23" t="s">
        <v>78</v>
      </c>
      <c r="C15" s="34">
        <v>69793</v>
      </c>
      <c r="D15" s="34">
        <v>119460</v>
      </c>
    </row>
    <row r="16" spans="1:5" ht="15" customHeight="1">
      <c r="B16" s="23" t="s">
        <v>79</v>
      </c>
      <c r="C16" s="26">
        <v>99784</v>
      </c>
      <c r="D16" s="26">
        <v>388284</v>
      </c>
    </row>
    <row r="17" spans="2:4" s="61" customFormat="1" ht="15" customHeight="1">
      <c r="B17" s="24" t="s">
        <v>80</v>
      </c>
      <c r="C17" s="25">
        <f>SUM(C15:C16)</f>
        <v>169577</v>
      </c>
      <c r="D17" s="25">
        <f>SUM(D15:D16)</f>
        <v>507744</v>
      </c>
    </row>
    <row r="18" spans="2:4" s="61" customFormat="1" ht="15" customHeight="1">
      <c r="B18" s="23" t="s">
        <v>81</v>
      </c>
      <c r="C18" s="34">
        <v>367171</v>
      </c>
      <c r="D18" s="34">
        <v>369733</v>
      </c>
    </row>
    <row r="19" spans="2:4" ht="15" customHeight="1">
      <c r="B19" s="23" t="s">
        <v>82</v>
      </c>
      <c r="C19" s="26">
        <v>135201</v>
      </c>
      <c r="D19" s="26">
        <v>118683</v>
      </c>
    </row>
    <row r="20" spans="2:4">
      <c r="B20" s="24" t="s">
        <v>83</v>
      </c>
      <c r="C20" s="25">
        <f>SUM(C18:C19)</f>
        <v>502372</v>
      </c>
      <c r="D20" s="25">
        <f>SUM(D18:D19)</f>
        <v>488416</v>
      </c>
    </row>
    <row r="21" spans="2:4" s="61" customFormat="1" ht="20.149999999999999" customHeight="1">
      <c r="B21" s="24" t="s">
        <v>84</v>
      </c>
      <c r="C21" s="25">
        <f>+C20+C17</f>
        <v>671949</v>
      </c>
      <c r="D21" s="25">
        <f>+D20+D17</f>
        <v>996160</v>
      </c>
    </row>
    <row r="22" spans="2:4" s="61" customFormat="1" ht="20.149999999999999" customHeight="1">
      <c r="B22" s="29"/>
      <c r="C22" s="34"/>
      <c r="D22" s="34"/>
    </row>
    <row r="23" spans="2:4">
      <c r="B23" s="23" t="s">
        <v>85</v>
      </c>
      <c r="C23" s="26">
        <v>1090758</v>
      </c>
      <c r="D23" s="26">
        <v>1168203</v>
      </c>
    </row>
    <row r="24" spans="2:4">
      <c r="B24" s="23" t="s">
        <v>86</v>
      </c>
      <c r="C24" s="26">
        <v>21993</v>
      </c>
      <c r="D24" s="26">
        <v>21420</v>
      </c>
    </row>
    <row r="25" spans="2:4">
      <c r="B25" s="24" t="s">
        <v>87</v>
      </c>
      <c r="C25" s="25">
        <f>+C24+C23</f>
        <v>1112751</v>
      </c>
      <c r="D25" s="25">
        <f>+D24+D23</f>
        <v>1189623</v>
      </c>
    </row>
    <row r="26" spans="2:4">
      <c r="B26" s="24" t="s">
        <v>88</v>
      </c>
      <c r="C26" s="25">
        <f>+C25+C21</f>
        <v>1784700</v>
      </c>
      <c r="D26" s="25">
        <f>+D25+D21</f>
        <v>2185783</v>
      </c>
    </row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18"/>
  <sheetViews>
    <sheetView showGridLines="0" zoomScale="71" zoomScaleNormal="100" workbookViewId="0">
      <selection activeCell="I12" sqref="I12"/>
    </sheetView>
  </sheetViews>
  <sheetFormatPr baseColWidth="10" defaultColWidth="11.453125" defaultRowHeight="13"/>
  <cols>
    <col min="1" max="1" width="5.7265625" style="1" customWidth="1"/>
    <col min="2" max="2" width="34.81640625" style="1" customWidth="1"/>
    <col min="3" max="14" width="11.453125" style="1"/>
    <col min="15" max="15" width="16.54296875" style="1" customWidth="1"/>
    <col min="16" max="16" width="14.26953125" style="1" customWidth="1"/>
    <col min="17" max="16384" width="11.453125" style="1"/>
  </cols>
  <sheetData>
    <row r="1" spans="2:13" ht="13.5" thickBot="1">
      <c r="B1" s="59" t="s">
        <v>0</v>
      </c>
      <c r="C1" s="69"/>
      <c r="D1" s="69"/>
      <c r="E1" s="69"/>
      <c r="F1" s="69"/>
      <c r="G1" s="69"/>
      <c r="H1" s="69"/>
      <c r="I1" s="69"/>
      <c r="J1" s="69"/>
      <c r="L1" s="69"/>
      <c r="M1" s="69"/>
    </row>
    <row r="2" spans="2:13" ht="18.75" customHeight="1" thickBot="1">
      <c r="B2" s="47"/>
      <c r="C2" s="48" t="s">
        <v>43</v>
      </c>
      <c r="D2" s="48" t="s">
        <v>44</v>
      </c>
      <c r="E2" s="48" t="s">
        <v>45</v>
      </c>
      <c r="F2" s="48" t="s">
        <v>46</v>
      </c>
      <c r="G2" s="48" t="s">
        <v>106</v>
      </c>
      <c r="H2" s="48" t="s">
        <v>107</v>
      </c>
      <c r="I2" s="48" t="s">
        <v>108</v>
      </c>
      <c r="J2" s="48" t="s">
        <v>109</v>
      </c>
      <c r="K2" s="77"/>
      <c r="L2" s="48">
        <v>2024</v>
      </c>
      <c r="M2" s="48">
        <v>2023</v>
      </c>
    </row>
    <row r="3" spans="2:13">
      <c r="B3" s="1" t="s">
        <v>89</v>
      </c>
      <c r="C3" s="70">
        <v>38277</v>
      </c>
      <c r="D3" s="70">
        <v>36543</v>
      </c>
      <c r="E3" s="70">
        <v>38138</v>
      </c>
      <c r="F3" s="70">
        <v>37470</v>
      </c>
      <c r="G3" s="70">
        <v>38311</v>
      </c>
      <c r="H3" s="70">
        <v>38996</v>
      </c>
      <c r="I3" s="70">
        <v>38221</v>
      </c>
      <c r="J3" s="70">
        <v>38891</v>
      </c>
      <c r="K3" s="77"/>
      <c r="L3" s="70">
        <f>SUM(C3,E3,G3,I3)</f>
        <v>152947</v>
      </c>
      <c r="M3" s="70">
        <f>SUM(D3,F3,H3,J3)</f>
        <v>151900</v>
      </c>
    </row>
    <row r="4" spans="2:13">
      <c r="B4" s="1" t="s">
        <v>90</v>
      </c>
      <c r="C4" s="70">
        <v>2627</v>
      </c>
      <c r="D4" s="70">
        <v>2216</v>
      </c>
      <c r="E4" s="70">
        <v>2707</v>
      </c>
      <c r="F4" s="70">
        <v>2289</v>
      </c>
      <c r="G4" s="70">
        <v>2717</v>
      </c>
      <c r="H4" s="70">
        <v>2454</v>
      </c>
      <c r="I4" s="70">
        <v>2646</v>
      </c>
      <c r="J4" s="70">
        <v>2481</v>
      </c>
      <c r="K4" s="77"/>
      <c r="L4" s="70">
        <f>SUM(C4,E4,G4,I4)</f>
        <v>10697</v>
      </c>
      <c r="M4" s="70">
        <f t="shared" ref="M4" si="0">SUM(D4,F4,H4,J4)</f>
        <v>9440</v>
      </c>
    </row>
    <row r="5" spans="2:13" ht="18.75" customHeight="1">
      <c r="E5" s="77"/>
      <c r="F5" s="77"/>
      <c r="G5" s="77"/>
      <c r="H5" s="77"/>
      <c r="I5" s="77"/>
      <c r="J5" s="77"/>
      <c r="K5" s="77"/>
      <c r="L5" s="77"/>
      <c r="M5" s="77"/>
    </row>
    <row r="6" spans="2:13">
      <c r="B6" s="30" t="s">
        <v>91</v>
      </c>
      <c r="E6" s="77"/>
      <c r="F6" s="77"/>
      <c r="G6" s="77"/>
      <c r="H6" s="77"/>
      <c r="I6" s="77"/>
      <c r="J6" s="77"/>
      <c r="K6" s="77"/>
      <c r="L6" s="77"/>
      <c r="M6" s="77"/>
    </row>
    <row r="7" spans="2:13">
      <c r="B7" s="31" t="s">
        <v>92</v>
      </c>
      <c r="C7" s="50">
        <v>116817</v>
      </c>
      <c r="D7" s="50">
        <v>107256</v>
      </c>
      <c r="E7" s="50">
        <v>119623</v>
      </c>
      <c r="F7" s="50">
        <v>111674</v>
      </c>
      <c r="G7" s="50">
        <v>121574</v>
      </c>
      <c r="H7" s="50">
        <v>120025</v>
      </c>
      <c r="I7" s="50">
        <v>124686</v>
      </c>
      <c r="J7" s="50">
        <v>121130</v>
      </c>
      <c r="K7" s="77"/>
      <c r="L7" s="50">
        <f>SUM(C7,E7,G7,I7)</f>
        <v>482700</v>
      </c>
      <c r="M7" s="50">
        <f t="shared" ref="M7:M8" si="1">SUM(D7,F7,H7,J7)</f>
        <v>460085</v>
      </c>
    </row>
    <row r="8" spans="2:13">
      <c r="B8" s="1" t="s">
        <v>48</v>
      </c>
      <c r="C8" s="51">
        <v>-84047</v>
      </c>
      <c r="D8" s="51">
        <v>-73538</v>
      </c>
      <c r="E8" s="51">
        <v>-84397</v>
      </c>
      <c r="F8" s="51">
        <v>-78597</v>
      </c>
      <c r="G8" s="51">
        <v>-84384</v>
      </c>
      <c r="H8" s="51">
        <v>-81912</v>
      </c>
      <c r="I8" s="51">
        <v>-88157</v>
      </c>
      <c r="J8" s="51">
        <v>-87767</v>
      </c>
      <c r="K8" s="77"/>
      <c r="L8" s="51">
        <f>SUM(C8,E8,G8,I8)</f>
        <v>-340985</v>
      </c>
      <c r="M8" s="51">
        <f t="shared" si="1"/>
        <v>-321814</v>
      </c>
    </row>
    <row r="9" spans="2:13">
      <c r="B9" s="2" t="s">
        <v>93</v>
      </c>
      <c r="C9" s="52">
        <f t="shared" ref="C9:H9" si="2">+C8+C7</f>
        <v>32770</v>
      </c>
      <c r="D9" s="52">
        <f t="shared" si="2"/>
        <v>33718</v>
      </c>
      <c r="E9" s="52">
        <f t="shared" si="2"/>
        <v>35226</v>
      </c>
      <c r="F9" s="52">
        <f t="shared" si="2"/>
        <v>33077</v>
      </c>
      <c r="G9" s="52">
        <f t="shared" si="2"/>
        <v>37190</v>
      </c>
      <c r="H9" s="52">
        <f t="shared" si="2"/>
        <v>38113</v>
      </c>
      <c r="I9" s="52">
        <f t="shared" ref="I9" si="3">+I8+I7</f>
        <v>36529</v>
      </c>
      <c r="J9" s="52">
        <f t="shared" ref="J9" si="4">+J8+J7</f>
        <v>33363</v>
      </c>
      <c r="K9" s="77"/>
      <c r="L9" s="52">
        <f>+L8+L7</f>
        <v>141715</v>
      </c>
      <c r="M9" s="52">
        <f>+M8+M7</f>
        <v>138271</v>
      </c>
    </row>
    <row r="10" spans="2:13">
      <c r="B10" s="1" t="s">
        <v>50</v>
      </c>
      <c r="C10" s="51">
        <v>-16778</v>
      </c>
      <c r="D10" s="51">
        <v>-13628</v>
      </c>
      <c r="E10" s="51">
        <v>-15095</v>
      </c>
      <c r="F10" s="51">
        <v>-14356</v>
      </c>
      <c r="G10" s="51">
        <v>-17286</v>
      </c>
      <c r="H10" s="51">
        <v>-14572</v>
      </c>
      <c r="I10" s="51">
        <v>-16984</v>
      </c>
      <c r="J10" s="51">
        <v>-17801</v>
      </c>
      <c r="K10" s="77"/>
      <c r="L10" s="51">
        <f>SUM(C10,E10,G10,I10)</f>
        <v>-66143</v>
      </c>
      <c r="M10" s="51">
        <f t="shared" ref="M10" si="5">SUM(D10,F10,H10,J10)</f>
        <v>-60357</v>
      </c>
    </row>
    <row r="11" spans="2:13">
      <c r="B11" s="31" t="s">
        <v>94</v>
      </c>
      <c r="C11" s="53">
        <f t="shared" ref="C11:H11" si="6">+C9+C10</f>
        <v>15992</v>
      </c>
      <c r="D11" s="53">
        <f t="shared" si="6"/>
        <v>20090</v>
      </c>
      <c r="E11" s="53">
        <f t="shared" si="6"/>
        <v>20131</v>
      </c>
      <c r="F11" s="53">
        <f t="shared" si="6"/>
        <v>18721</v>
      </c>
      <c r="G11" s="53">
        <f t="shared" si="6"/>
        <v>19904</v>
      </c>
      <c r="H11" s="53">
        <f t="shared" si="6"/>
        <v>23541</v>
      </c>
      <c r="I11" s="53">
        <f>+I9+I10</f>
        <v>19545</v>
      </c>
      <c r="J11" s="53">
        <f t="shared" ref="J11" si="7">+J9+J10</f>
        <v>15562</v>
      </c>
      <c r="K11" s="77"/>
      <c r="L11" s="53">
        <f>+L9+L10</f>
        <v>75572</v>
      </c>
      <c r="M11" s="53">
        <f>+M9+M10</f>
        <v>77914</v>
      </c>
    </row>
    <row r="12" spans="2:13">
      <c r="B12" s="2" t="s">
        <v>67</v>
      </c>
      <c r="C12" s="54">
        <f t="shared" ref="C12:H12" si="8">+C11+C13</f>
        <v>36817</v>
      </c>
      <c r="D12" s="54">
        <f t="shared" si="8"/>
        <v>38061</v>
      </c>
      <c r="E12" s="54">
        <f t="shared" si="8"/>
        <v>42203</v>
      </c>
      <c r="F12" s="54">
        <f t="shared" si="8"/>
        <v>38899</v>
      </c>
      <c r="G12" s="54">
        <f t="shared" si="8"/>
        <v>42146</v>
      </c>
      <c r="H12" s="54">
        <f t="shared" si="8"/>
        <v>45102</v>
      </c>
      <c r="I12" s="54">
        <f t="shared" ref="I12" si="9">+I11+I13</f>
        <v>41858</v>
      </c>
      <c r="J12" s="54">
        <f t="shared" ref="J12" si="10">+J11+J13</f>
        <v>37007</v>
      </c>
      <c r="K12" s="77"/>
      <c r="L12" s="54">
        <f>+L11+L13</f>
        <v>163024</v>
      </c>
      <c r="M12" s="54">
        <f>+M11+M13</f>
        <v>159069</v>
      </c>
    </row>
    <row r="13" spans="2:13">
      <c r="B13" s="1" t="s">
        <v>95</v>
      </c>
      <c r="C13" s="55">
        <v>20825</v>
      </c>
      <c r="D13" s="55">
        <v>17971</v>
      </c>
      <c r="E13" s="55">
        <v>22072</v>
      </c>
      <c r="F13" s="55">
        <v>20178</v>
      </c>
      <c r="G13" s="55">
        <v>22242</v>
      </c>
      <c r="H13" s="55">
        <v>21561</v>
      </c>
      <c r="I13" s="55">
        <v>22313</v>
      </c>
      <c r="J13" s="55">
        <v>21445</v>
      </c>
      <c r="K13" s="77"/>
      <c r="L13" s="55">
        <f>SUM(C13,E13,G13,I13)</f>
        <v>87452</v>
      </c>
      <c r="M13" s="55">
        <f t="shared" ref="M13" si="11">SUM(D13,F13,H13,J13)</f>
        <v>81155</v>
      </c>
    </row>
    <row r="14" spans="2:13">
      <c r="B14" s="1" t="s">
        <v>96</v>
      </c>
      <c r="C14" s="58">
        <f t="shared" ref="C14:J14" si="12">+C12/C7</f>
        <v>0.31516816901649591</v>
      </c>
      <c r="D14" s="58">
        <f t="shared" si="12"/>
        <v>0.35486126650257327</v>
      </c>
      <c r="E14" s="58">
        <f t="shared" si="12"/>
        <v>0.35280004681373983</v>
      </c>
      <c r="F14" s="58">
        <f t="shared" si="12"/>
        <v>0.3483263785661837</v>
      </c>
      <c r="G14" s="58">
        <f t="shared" si="12"/>
        <v>0.34666951815355257</v>
      </c>
      <c r="H14" s="58">
        <f t="shared" si="12"/>
        <v>0.37577171422620287</v>
      </c>
      <c r="I14" s="58">
        <f t="shared" si="12"/>
        <v>0.33570729672938421</v>
      </c>
      <c r="J14" s="58">
        <f t="shared" si="12"/>
        <v>0.30551473623379838</v>
      </c>
      <c r="K14" s="77"/>
      <c r="L14" s="58">
        <f>+L12/L7</f>
        <v>0.33773358193494923</v>
      </c>
      <c r="M14" s="58">
        <f>+M12/M7</f>
        <v>0.34573828749035507</v>
      </c>
    </row>
    <row r="15" spans="2:13">
      <c r="B15" s="71" t="s">
        <v>97</v>
      </c>
      <c r="C15" s="51">
        <v>1156</v>
      </c>
      <c r="D15" s="51">
        <v>1005</v>
      </c>
      <c r="E15" s="51">
        <v>331</v>
      </c>
      <c r="F15" s="51">
        <v>806</v>
      </c>
      <c r="G15" s="51">
        <v>437</v>
      </c>
      <c r="H15" s="51">
        <v>564</v>
      </c>
      <c r="I15" s="51">
        <v>843</v>
      </c>
      <c r="J15" s="51">
        <v>647</v>
      </c>
      <c r="K15" s="77"/>
      <c r="L15" s="51">
        <f>SUM(C15,E15,G15,I15)</f>
        <v>2767</v>
      </c>
      <c r="M15" s="51">
        <f t="shared" ref="M15" si="13">SUM(D15,F15,H15,J15)</f>
        <v>3022</v>
      </c>
    </row>
    <row r="16" spans="2:13">
      <c r="B16" s="1" t="s">
        <v>98</v>
      </c>
      <c r="C16" s="51">
        <v>-5561</v>
      </c>
      <c r="D16" s="51">
        <v>-8339</v>
      </c>
      <c r="E16" s="51">
        <v>-11683</v>
      </c>
      <c r="F16" s="51">
        <v>-8774</v>
      </c>
      <c r="G16" s="51">
        <v>-7014</v>
      </c>
      <c r="H16" s="51">
        <v>-11294</v>
      </c>
      <c r="I16" s="51">
        <v>-13046</v>
      </c>
      <c r="J16" s="51">
        <v>-7051</v>
      </c>
      <c r="K16" s="77"/>
      <c r="L16" s="51">
        <f>SUM(C16,E16,G16,I16)</f>
        <v>-37304</v>
      </c>
      <c r="M16" s="51">
        <f>SUM(D16,F16,H16,J16)</f>
        <v>-35458</v>
      </c>
    </row>
    <row r="17" spans="2:13">
      <c r="B17" s="72" t="s">
        <v>63</v>
      </c>
      <c r="C17" s="53">
        <f t="shared" ref="C17:H17" si="14">+C16+C15+C11-C18</f>
        <v>11214</v>
      </c>
      <c r="D17" s="53">
        <f t="shared" si="14"/>
        <v>11992</v>
      </c>
      <c r="E17" s="53">
        <f t="shared" si="14"/>
        <v>8630</v>
      </c>
      <c r="F17" s="53">
        <f t="shared" si="14"/>
        <v>9920</v>
      </c>
      <c r="G17" s="53">
        <f t="shared" si="14"/>
        <v>13183</v>
      </c>
      <c r="H17" s="53">
        <f t="shared" si="14"/>
        <v>12221</v>
      </c>
      <c r="I17" s="53">
        <f t="shared" ref="I17" si="15">+I16+I15+I11-I18</f>
        <v>6990</v>
      </c>
      <c r="J17" s="53">
        <f t="shared" ref="J17" si="16">+J16+J15+J11-J18</f>
        <v>8086</v>
      </c>
      <c r="K17" s="77"/>
      <c r="L17" s="53">
        <f>+L16+L15+L11-L18</f>
        <v>40017</v>
      </c>
      <c r="M17" s="53">
        <f>+M16+M15+M11-M18</f>
        <v>42219</v>
      </c>
    </row>
    <row r="18" spans="2:13">
      <c r="B18" s="71" t="s">
        <v>64</v>
      </c>
      <c r="C18" s="51">
        <v>373</v>
      </c>
      <c r="D18" s="51">
        <v>764</v>
      </c>
      <c r="E18" s="51">
        <v>149</v>
      </c>
      <c r="F18" s="51">
        <v>833</v>
      </c>
      <c r="G18" s="51">
        <v>144</v>
      </c>
      <c r="H18" s="51">
        <v>590</v>
      </c>
      <c r="I18" s="51">
        <v>352</v>
      </c>
      <c r="J18" s="51">
        <v>1072</v>
      </c>
      <c r="K18" s="77"/>
      <c r="L18" s="51">
        <f>SUM(C18,E18,G18,I18)</f>
        <v>1018</v>
      </c>
      <c r="M18" s="51">
        <f>SUM(D18,F18,H18,J18)</f>
        <v>3259</v>
      </c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</customProperties>
  <ignoredErrors>
    <ignoredError sqref="M9 M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M19"/>
  <sheetViews>
    <sheetView showGridLines="0" zoomScale="79" zoomScaleNormal="100" workbookViewId="0">
      <selection activeCell="I20" sqref="I20"/>
    </sheetView>
  </sheetViews>
  <sheetFormatPr baseColWidth="10" defaultColWidth="11.453125" defaultRowHeight="13"/>
  <cols>
    <col min="1" max="1" width="5.7265625" style="1" customWidth="1"/>
    <col min="2" max="2" width="35.26953125" style="1" customWidth="1"/>
    <col min="3" max="16384" width="11.453125" style="1"/>
  </cols>
  <sheetData>
    <row r="1" spans="2:13" ht="13.5" thickBot="1">
      <c r="B1" s="59" t="s">
        <v>0</v>
      </c>
      <c r="C1" s="69"/>
      <c r="D1" s="69"/>
      <c r="E1" s="69"/>
      <c r="F1" s="69"/>
      <c r="G1" s="69"/>
      <c r="H1" s="69"/>
      <c r="I1" s="69"/>
      <c r="J1" s="69"/>
      <c r="L1" s="69"/>
      <c r="M1" s="69"/>
    </row>
    <row r="2" spans="2:13" ht="18.75" customHeight="1" thickBot="1">
      <c r="B2" s="47"/>
      <c r="C2" s="48" t="s">
        <v>43</v>
      </c>
      <c r="D2" s="48" t="s">
        <v>44</v>
      </c>
      <c r="E2" s="48" t="s">
        <v>45</v>
      </c>
      <c r="F2" s="48" t="s">
        <v>46</v>
      </c>
      <c r="G2" s="48" t="s">
        <v>106</v>
      </c>
      <c r="H2" s="48" t="s">
        <v>107</v>
      </c>
      <c r="I2" s="48" t="s">
        <v>108</v>
      </c>
      <c r="J2" s="48" t="s">
        <v>109</v>
      </c>
      <c r="K2" s="77"/>
      <c r="L2" s="48">
        <v>2024</v>
      </c>
      <c r="M2" s="48">
        <v>2024</v>
      </c>
    </row>
    <row r="3" spans="2:13">
      <c r="B3" s="1" t="s">
        <v>99</v>
      </c>
      <c r="C3" s="49">
        <v>103960</v>
      </c>
      <c r="D3" s="49">
        <v>73902.80015000001</v>
      </c>
      <c r="E3" s="49">
        <v>99534</v>
      </c>
      <c r="F3" s="49">
        <v>76862</v>
      </c>
      <c r="G3" s="49">
        <v>83725</v>
      </c>
      <c r="H3" s="49">
        <v>64423</v>
      </c>
      <c r="I3" s="49">
        <v>95697</v>
      </c>
      <c r="J3" s="49">
        <v>102423</v>
      </c>
      <c r="K3" s="77"/>
      <c r="L3" s="49">
        <f>SUM(C3,E3,G3,I3)</f>
        <v>382916</v>
      </c>
      <c r="M3" s="49">
        <f>SUM(D3,F3,H3,J3)</f>
        <v>317610.80015000002</v>
      </c>
    </row>
    <row r="4" spans="2:13">
      <c r="B4" s="1" t="s">
        <v>100</v>
      </c>
      <c r="C4" s="49">
        <v>17522</v>
      </c>
      <c r="D4" s="49">
        <v>19239.119490000001</v>
      </c>
      <c r="E4" s="49">
        <v>21805</v>
      </c>
      <c r="F4" s="49">
        <v>17833</v>
      </c>
      <c r="G4" s="49">
        <v>21869</v>
      </c>
      <c r="H4" s="49">
        <v>18759</v>
      </c>
      <c r="I4" s="49">
        <v>21694</v>
      </c>
      <c r="J4" s="49">
        <v>19730</v>
      </c>
      <c r="K4" s="77"/>
      <c r="L4" s="49">
        <f t="shared" ref="L4:L6" si="0">SUM(C4,E4,G4,I4)</f>
        <v>82890</v>
      </c>
      <c r="M4" s="49">
        <f t="shared" ref="M4:M6" si="1">SUM(D4,F4,H4,J4)</f>
        <v>75561.119489999997</v>
      </c>
    </row>
    <row r="5" spans="2:13">
      <c r="B5" s="1" t="s">
        <v>101</v>
      </c>
      <c r="C5" s="49">
        <v>121482</v>
      </c>
      <c r="D5" s="49">
        <v>93141.919640000007</v>
      </c>
      <c r="E5" s="49">
        <f>SUM(E3:E4)</f>
        <v>121339</v>
      </c>
      <c r="F5" s="49">
        <f>SUM(F3:F4)</f>
        <v>94695</v>
      </c>
      <c r="G5" s="49">
        <f>SUM(G3:G4)</f>
        <v>105594</v>
      </c>
      <c r="H5" s="49">
        <f>SUM(H3:H4)</f>
        <v>83182</v>
      </c>
      <c r="I5" s="49">
        <f t="shared" ref="I5:J5" si="2">SUM(I3:I4)</f>
        <v>117391</v>
      </c>
      <c r="J5" s="49">
        <f t="shared" si="2"/>
        <v>122153</v>
      </c>
      <c r="K5" s="77"/>
      <c r="L5" s="49">
        <f>SUM(C5,E5,G5,I5)</f>
        <v>465806</v>
      </c>
      <c r="M5" s="49">
        <f t="shared" si="1"/>
        <v>393171.91963999998</v>
      </c>
    </row>
    <row r="6" spans="2:13">
      <c r="B6" s="1" t="s">
        <v>102</v>
      </c>
      <c r="C6" s="49">
        <v>1833</v>
      </c>
      <c r="D6" s="49">
        <v>1794</v>
      </c>
      <c r="E6" s="49">
        <v>1432</v>
      </c>
      <c r="F6" s="49">
        <v>1783</v>
      </c>
      <c r="G6" s="49">
        <v>1101</v>
      </c>
      <c r="H6" s="49">
        <v>1773</v>
      </c>
      <c r="I6" s="49">
        <v>1067</v>
      </c>
      <c r="J6" s="49">
        <v>1728</v>
      </c>
      <c r="K6" s="77"/>
      <c r="L6" s="49">
        <f t="shared" si="0"/>
        <v>5433</v>
      </c>
      <c r="M6" s="49">
        <f t="shared" si="1"/>
        <v>7078</v>
      </c>
    </row>
    <row r="7" spans="2:13">
      <c r="K7" s="77"/>
    </row>
    <row r="8" spans="2:13">
      <c r="B8" s="30" t="s">
        <v>91</v>
      </c>
      <c r="K8" s="77"/>
    </row>
    <row r="9" spans="2:13">
      <c r="B9" s="31" t="s">
        <v>92</v>
      </c>
      <c r="C9" s="50">
        <v>23174</v>
      </c>
      <c r="D9" s="50">
        <v>19300</v>
      </c>
      <c r="E9" s="50">
        <v>23429</v>
      </c>
      <c r="F9" s="50">
        <v>18674.737270760903</v>
      </c>
      <c r="G9" s="50">
        <v>21427</v>
      </c>
      <c r="H9" s="50">
        <v>17680</v>
      </c>
      <c r="I9" s="50">
        <v>26024</v>
      </c>
      <c r="J9" s="50">
        <v>23000</v>
      </c>
      <c r="K9" s="77"/>
      <c r="L9" s="50">
        <f t="shared" ref="L9:L10" si="3">SUM(C9,E9,G9,I9)</f>
        <v>94054</v>
      </c>
      <c r="M9" s="50">
        <f t="shared" ref="M9:M10" si="4">SUM(D9,F9,H9,J9)</f>
        <v>78654.737270760903</v>
      </c>
    </row>
    <row r="10" spans="2:13">
      <c r="B10" s="1" t="s">
        <v>48</v>
      </c>
      <c r="C10" s="51">
        <v>-16595</v>
      </c>
      <c r="D10" s="51">
        <v>-14400</v>
      </c>
      <c r="E10" s="51">
        <v>-15491</v>
      </c>
      <c r="F10" s="51">
        <v>-14201</v>
      </c>
      <c r="G10" s="51">
        <v>-15110</v>
      </c>
      <c r="H10" s="51">
        <v>-13886</v>
      </c>
      <c r="I10" s="51">
        <v>-14188</v>
      </c>
      <c r="J10" s="51">
        <v>-15328</v>
      </c>
      <c r="K10" s="77"/>
      <c r="L10" s="51">
        <f t="shared" si="3"/>
        <v>-61384</v>
      </c>
      <c r="M10" s="51">
        <f t="shared" si="4"/>
        <v>-57815</v>
      </c>
    </row>
    <row r="11" spans="2:13">
      <c r="B11" s="2" t="s">
        <v>93</v>
      </c>
      <c r="C11" s="52">
        <f t="shared" ref="C11:H11" si="5">+C10+C9</f>
        <v>6579</v>
      </c>
      <c r="D11" s="52">
        <f t="shared" si="5"/>
        <v>4900</v>
      </c>
      <c r="E11" s="52">
        <f t="shared" si="5"/>
        <v>7938</v>
      </c>
      <c r="F11" s="52">
        <f t="shared" si="5"/>
        <v>4473.7372707609029</v>
      </c>
      <c r="G11" s="52">
        <f t="shared" si="5"/>
        <v>6317</v>
      </c>
      <c r="H11" s="52">
        <f t="shared" si="5"/>
        <v>3794</v>
      </c>
      <c r="I11" s="52">
        <f t="shared" ref="I11" si="6">+I10+I9</f>
        <v>11836</v>
      </c>
      <c r="J11" s="52">
        <f t="shared" ref="J11" si="7">+J10+J9</f>
        <v>7672</v>
      </c>
      <c r="K11" s="77"/>
      <c r="L11" s="52">
        <f>+L10+L9</f>
        <v>32670</v>
      </c>
      <c r="M11" s="52">
        <f>+M10+M9</f>
        <v>20839.737270760903</v>
      </c>
    </row>
    <row r="12" spans="2:13">
      <c r="B12" s="1" t="s">
        <v>50</v>
      </c>
      <c r="C12" s="51">
        <v>-2818</v>
      </c>
      <c r="D12" s="51">
        <v>-2081</v>
      </c>
      <c r="E12" s="51">
        <v>-4251</v>
      </c>
      <c r="F12" s="51">
        <v>-3290</v>
      </c>
      <c r="G12" s="51">
        <v>-3473</v>
      </c>
      <c r="H12" s="51">
        <v>-2587</v>
      </c>
      <c r="I12" s="51">
        <v>-3457</v>
      </c>
      <c r="J12" s="51">
        <v>-2964</v>
      </c>
      <c r="K12" s="77"/>
      <c r="L12" s="51">
        <f t="shared" ref="L12:M12" si="8">SUM(C12,E12,G12,I12)</f>
        <v>-13999</v>
      </c>
      <c r="M12" s="51">
        <f t="shared" si="8"/>
        <v>-10922</v>
      </c>
    </row>
    <row r="13" spans="2:13">
      <c r="B13" s="31" t="s">
        <v>94</v>
      </c>
      <c r="C13" s="53">
        <f t="shared" ref="C13:H13" si="9">+C11+C12</f>
        <v>3761</v>
      </c>
      <c r="D13" s="53">
        <f t="shared" si="9"/>
        <v>2819</v>
      </c>
      <c r="E13" s="53">
        <f t="shared" si="9"/>
        <v>3687</v>
      </c>
      <c r="F13" s="53">
        <f t="shared" si="9"/>
        <v>1183.7372707609029</v>
      </c>
      <c r="G13" s="53">
        <f t="shared" si="9"/>
        <v>2844</v>
      </c>
      <c r="H13" s="53">
        <f t="shared" si="9"/>
        <v>1207</v>
      </c>
      <c r="I13" s="53">
        <f t="shared" ref="I13" si="10">+I11+I12</f>
        <v>8379</v>
      </c>
      <c r="J13" s="53">
        <f t="shared" ref="J13" si="11">+J11+J12</f>
        <v>4708</v>
      </c>
      <c r="K13" s="77"/>
      <c r="L13" s="53">
        <f>+L11+L12</f>
        <v>18671</v>
      </c>
      <c r="M13" s="53">
        <f>+M11+M12</f>
        <v>9917.7372707609029</v>
      </c>
    </row>
    <row r="14" spans="2:13">
      <c r="B14" s="2" t="s">
        <v>67</v>
      </c>
      <c r="C14" s="54">
        <f t="shared" ref="C14:H14" si="12">+C13+C15</f>
        <v>8159</v>
      </c>
      <c r="D14" s="54">
        <f t="shared" si="12"/>
        <v>5947</v>
      </c>
      <c r="E14" s="54">
        <f t="shared" si="12"/>
        <v>8124</v>
      </c>
      <c r="F14" s="54">
        <f t="shared" si="12"/>
        <v>4585.7372707609029</v>
      </c>
      <c r="G14" s="54">
        <f t="shared" si="12"/>
        <v>7074</v>
      </c>
      <c r="H14" s="54">
        <f t="shared" si="12"/>
        <v>4660</v>
      </c>
      <c r="I14" s="54">
        <f t="shared" ref="I14" si="13">+I13+I15</f>
        <v>12587</v>
      </c>
      <c r="J14" s="54">
        <f t="shared" ref="J14" si="14">+J13+J15</f>
        <v>8438</v>
      </c>
      <c r="K14" s="77"/>
      <c r="L14" s="54">
        <f>+L13+L15</f>
        <v>35944</v>
      </c>
      <c r="M14" s="54">
        <f>+M13+M15</f>
        <v>23630.737270760903</v>
      </c>
    </row>
    <row r="15" spans="2:13">
      <c r="B15" s="1" t="s">
        <v>95</v>
      </c>
      <c r="C15" s="55">
        <v>4398</v>
      </c>
      <c r="D15" s="55">
        <v>3128</v>
      </c>
      <c r="E15" s="55">
        <v>4437</v>
      </c>
      <c r="F15" s="55">
        <v>3402</v>
      </c>
      <c r="G15" s="55">
        <v>4230</v>
      </c>
      <c r="H15" s="55">
        <v>3453</v>
      </c>
      <c r="I15" s="55">
        <v>4208</v>
      </c>
      <c r="J15" s="55">
        <v>3730</v>
      </c>
      <c r="K15" s="77"/>
      <c r="L15" s="55">
        <f t="shared" ref="L15:M15" si="15">SUM(C15,E15,G15,I15)</f>
        <v>17273</v>
      </c>
      <c r="M15" s="55">
        <f t="shared" si="15"/>
        <v>13713</v>
      </c>
    </row>
    <row r="16" spans="2:13">
      <c r="B16" s="1" t="s">
        <v>96</v>
      </c>
      <c r="C16" s="58">
        <f t="shared" ref="C16:J16" si="16">+C14/C9</f>
        <v>0.35207560196772247</v>
      </c>
      <c r="D16" s="58">
        <f t="shared" si="16"/>
        <v>0.30813471502590672</v>
      </c>
      <c r="E16" s="58">
        <f t="shared" si="16"/>
        <v>0.34674975457766016</v>
      </c>
      <c r="F16" s="58">
        <f t="shared" si="16"/>
        <v>0.24555832857369334</v>
      </c>
      <c r="G16" s="58">
        <f t="shared" si="16"/>
        <v>0.33014421057544219</v>
      </c>
      <c r="H16" s="58">
        <f t="shared" si="16"/>
        <v>0.26357466063348417</v>
      </c>
      <c r="I16" s="58">
        <f t="shared" si="16"/>
        <v>0.48366892099600367</v>
      </c>
      <c r="J16" s="58">
        <f t="shared" si="16"/>
        <v>0.36686956521739128</v>
      </c>
      <c r="K16" s="77"/>
      <c r="L16" s="58">
        <f>+L14/L9</f>
        <v>0.38216343802496439</v>
      </c>
      <c r="M16" s="58">
        <f>+M14/M9</f>
        <v>0.30043628763788888</v>
      </c>
    </row>
    <row r="17" spans="2:13">
      <c r="B17" s="1" t="s">
        <v>98</v>
      </c>
      <c r="C17" s="51">
        <v>896</v>
      </c>
      <c r="D17" s="51">
        <v>-1869</v>
      </c>
      <c r="E17" s="51">
        <v>-2466.1692415821994</v>
      </c>
      <c r="F17" s="51">
        <v>-649.27271250479998</v>
      </c>
      <c r="G17" s="51">
        <v>-2533</v>
      </c>
      <c r="H17" s="51">
        <v>-1175</v>
      </c>
      <c r="I17" s="51">
        <v>-1099</v>
      </c>
      <c r="J17" s="51">
        <v>-1112</v>
      </c>
      <c r="K17" s="77"/>
      <c r="L17" s="51">
        <f t="shared" ref="L17:M17" si="17">SUM(C17,E17,G17,I17)</f>
        <v>-5202.1692415821999</v>
      </c>
      <c r="M17" s="51">
        <f t="shared" si="17"/>
        <v>-4805.2727125048004</v>
      </c>
    </row>
    <row r="18" spans="2:13">
      <c r="B18" s="72" t="s">
        <v>63</v>
      </c>
      <c r="C18" s="53">
        <f t="shared" ref="C18:H18" si="18">+C17+C13</f>
        <v>4657</v>
      </c>
      <c r="D18" s="53">
        <f t="shared" si="18"/>
        <v>950</v>
      </c>
      <c r="E18" s="53">
        <f t="shared" si="18"/>
        <v>1220.8307584178006</v>
      </c>
      <c r="F18" s="53">
        <f t="shared" si="18"/>
        <v>534.46455825610292</v>
      </c>
      <c r="G18" s="53">
        <f t="shared" si="18"/>
        <v>311</v>
      </c>
      <c r="H18" s="53">
        <f t="shared" si="18"/>
        <v>32</v>
      </c>
      <c r="I18" s="53">
        <f t="shared" ref="I18" si="19">+I17+I13</f>
        <v>7280</v>
      </c>
      <c r="J18" s="53">
        <f t="shared" ref="J18" si="20">+J17+J13</f>
        <v>3596</v>
      </c>
      <c r="K18" s="77"/>
      <c r="L18" s="53">
        <f>+L17+L13</f>
        <v>13468.8307584178</v>
      </c>
      <c r="M18" s="53">
        <f>+M17+M13</f>
        <v>5112.4645582561025</v>
      </c>
    </row>
    <row r="19" spans="2:13">
      <c r="K19" s="51"/>
    </row>
  </sheetData>
  <hyperlinks>
    <hyperlink ref="B1" location="'Descripción Negocios'!A1" display="INICIO" xr:uid="{ABFF9E89-4E38-42FB-8B3F-A00A4A5F868C}"/>
  </hyperlinks>
  <pageMargins left="0.7" right="0.7" top="0.75" bottom="0.75" header="0.3" footer="0.3"/>
  <customProperties>
    <customPr name="_pios_id" r:id="rId1"/>
  </customProperties>
  <ignoredErrors>
    <ignoredError sqref="L11:M11 L16:M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8"/>
  <sheetViews>
    <sheetView showGridLines="0" tabSelected="1" zoomScale="89" zoomScaleNormal="115" workbookViewId="0">
      <selection activeCell="H6" sqref="H6"/>
    </sheetView>
  </sheetViews>
  <sheetFormatPr baseColWidth="10" defaultColWidth="11.453125" defaultRowHeight="13"/>
  <cols>
    <col min="1" max="1" width="5.7265625" style="1" customWidth="1"/>
    <col min="2" max="2" width="38.7265625" style="1" customWidth="1"/>
    <col min="3" max="16384" width="11.453125" style="1"/>
  </cols>
  <sheetData>
    <row r="2" spans="1:8">
      <c r="B2" s="59" t="s">
        <v>0</v>
      </c>
    </row>
    <row r="4" spans="1:8" ht="38.15" customHeight="1">
      <c r="A4" s="73"/>
      <c r="B4" s="21" t="s">
        <v>103</v>
      </c>
      <c r="C4" s="37">
        <v>45657</v>
      </c>
      <c r="D4" s="37">
        <v>45291</v>
      </c>
    </row>
    <row r="5" spans="1:8" s="22" customFormat="1"/>
    <row r="6" spans="1:8" s="22" customFormat="1">
      <c r="B6" s="32"/>
    </row>
    <row r="7" spans="1:8">
      <c r="B7" s="27" t="s">
        <v>104</v>
      </c>
      <c r="C7" s="28">
        <v>436964</v>
      </c>
      <c r="D7" s="28">
        <v>489289</v>
      </c>
      <c r="E7" s="28"/>
      <c r="F7" s="28"/>
      <c r="H7" s="28"/>
    </row>
    <row r="8" spans="1:8">
      <c r="B8" s="27" t="s">
        <v>105</v>
      </c>
      <c r="C8" s="28">
        <v>486968</v>
      </c>
      <c r="D8" s="28">
        <v>865113</v>
      </c>
      <c r="E8" s="28"/>
      <c r="F8" s="28"/>
      <c r="H8" s="28"/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6" ma:contentTypeDescription="Crear nuevo documento." ma:contentTypeScope="" ma:versionID="b4db0ebfcb17c95688dd23ae37c35a37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41d9188cae955235c4f696869beebc47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204D-C0A2-4883-8AEA-A8349ED940A6}">
  <ds:schemaRefs>
    <ds:schemaRef ds:uri="http://schemas.openxmlformats.org/package/2006/metadata/core-properties"/>
    <ds:schemaRef ds:uri="4580eeda-cec8-4d74-91e5-684131f06f64"/>
    <ds:schemaRef ds:uri="http://purl.org/dc/dcmitype/"/>
    <ds:schemaRef ds:uri="http://schemas.microsoft.com/office/2006/metadata/properties"/>
    <ds:schemaRef ds:uri="http://schemas.microsoft.com/office/2006/documentManagement/types"/>
    <ds:schemaRef ds:uri="31d5ae55-2eac-4ae1-ae7c-562b5989a8af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E1C69A-5D72-4C2B-84E8-F1057D10F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EERR</vt:lpstr>
      <vt:lpstr>Balance</vt:lpstr>
      <vt:lpstr>Remolcadores</vt:lpstr>
      <vt:lpstr>Logística aérea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Clemente Chappuzeau Muñoz</cp:lastModifiedBy>
  <cp:revision/>
  <dcterms:created xsi:type="dcterms:W3CDTF">2018-08-10T16:17:11Z</dcterms:created>
  <dcterms:modified xsi:type="dcterms:W3CDTF">2025-03-07T12:23:04Z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MediaServiceImageTags">
    <vt:lpwstr/>
  </property>
  <property fmtid="{D5CDD505-2E9C-101B-9397-08002B2CF9AE}" pid="5" name="{A44787D4-0540-4523-9961-78E4036D8C6D}">
    <vt:lpwstr>{F4974F90-CB29-42A0-9BE5-8446C06BF90E}</vt:lpwstr>
  </property>
</Properties>
</file>