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5/1Q25/6. Excel Resultados/"/>
    </mc:Choice>
  </mc:AlternateContent>
  <xr:revisionPtr revIDLastSave="161" documentId="8_{3796C904-BC7B-4DDD-A2EA-BF2FB0A51AFB}" xr6:coauthVersionLast="47" xr6:coauthVersionMax="47" xr10:uidLastSave="{9D5B9FCB-E5EA-4D78-B5A1-1C8DF29EA137}"/>
  <bookViews>
    <workbookView xWindow="-4425" yWindow="-21600" windowWidth="19410" windowHeight="20985" tabRatio="827" activeTab="3" xr2:uid="{00000000-000D-0000-FFFF-FFFF00000000}"/>
  </bookViews>
  <sheets>
    <sheet name="Descripción Negocios" sheetId="2" r:id="rId1"/>
    <sheet name="EERR" sheetId="4" r:id="rId2"/>
    <sheet name="Balance" sheetId="5" r:id="rId3"/>
    <sheet name="Remolcadores" sheetId="6" r:id="rId4"/>
    <sheet name="Logística aérea" sheetId="13" r:id="rId5"/>
    <sheet name="Efectivo y Deuda Financiera" sheetId="12" r:id="rId6"/>
  </sheets>
  <definedNames>
    <definedName name="_xlnm.Print_Area" localSheetId="1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2" l="1"/>
  <c r="D17" i="13"/>
  <c r="C17" i="13"/>
  <c r="C16" i="6"/>
  <c r="C18" i="5"/>
  <c r="C20" i="5" s="1"/>
  <c r="C15" i="5"/>
  <c r="C10" i="5"/>
  <c r="C9" i="5"/>
  <c r="D10" i="4"/>
  <c r="C10" i="4"/>
  <c r="C5" i="13"/>
  <c r="D5" i="13"/>
  <c r="C11" i="13"/>
  <c r="C13" i="13" s="1"/>
  <c r="D11" i="13"/>
  <c r="D13" i="13" s="1"/>
  <c r="C9" i="6"/>
  <c r="C11" i="6" s="1"/>
  <c r="D9" i="6"/>
  <c r="D11" i="6" s="1"/>
  <c r="C25" i="5"/>
  <c r="D25" i="5"/>
  <c r="D20" i="5"/>
  <c r="D21" i="5" s="1"/>
  <c r="D17" i="5"/>
  <c r="D12" i="5"/>
  <c r="D13" i="5" s="1"/>
  <c r="D9" i="5"/>
  <c r="C12" i="6" l="1"/>
  <c r="C14" i="6" s="1"/>
  <c r="C17" i="6"/>
  <c r="C17" i="5"/>
  <c r="C21" i="5" s="1"/>
  <c r="C26" i="5" s="1"/>
  <c r="C12" i="5"/>
  <c r="C13" i="5" s="1"/>
  <c r="C18" i="13"/>
  <c r="C14" i="13"/>
  <c r="C16" i="13" s="1"/>
  <c r="D18" i="13"/>
  <c r="D14" i="13"/>
  <c r="D16" i="13" s="1"/>
  <c r="D17" i="6"/>
  <c r="D12" i="6"/>
  <c r="D14" i="6" s="1"/>
  <c r="D26" i="5"/>
  <c r="C7" i="4" l="1"/>
  <c r="C9" i="4" s="1"/>
  <c r="C27" i="4" l="1"/>
  <c r="C28" i="4" s="1"/>
  <c r="C16" i="4"/>
  <c r="C18" i="4" s="1"/>
  <c r="C20" i="4" s="1"/>
  <c r="C21" i="4" s="1"/>
  <c r="D7" i="4"/>
  <c r="D9" i="4" s="1"/>
  <c r="D16" i="4" s="1"/>
  <c r="D18" i="4" s="1"/>
  <c r="D20" i="4" s="1"/>
  <c r="D27" i="4" l="1"/>
  <c r="D28" i="4" s="1"/>
</calcChain>
</file>

<file path=xl/sharedStrings.xml><?xml version="1.0" encoding="utf-8"?>
<sst xmlns="http://schemas.openxmlformats.org/spreadsheetml/2006/main" count="167" uniqueCount="104">
  <si>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</si>
  <si>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</si>
  <si>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</si>
  <si>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</si>
  <si>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</si>
  <si>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</si>
  <si>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</si>
  <si>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</si>
  <si>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</si>
  <si>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</si>
  <si>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</si>
  <si>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</si>
  <si>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</si>
  <si>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Principales Drivers por Negocios</t>
  </si>
  <si>
    <t>División</t>
  </si>
  <si>
    <t>Remolcadores</t>
  </si>
  <si>
    <t>División Remolcadores</t>
  </si>
  <si>
    <t>País</t>
  </si>
  <si>
    <t>% SAAM</t>
  </si>
  <si>
    <t>Principales Negocios</t>
  </si>
  <si>
    <t>Filial</t>
  </si>
  <si>
    <t>Remolcaje</t>
  </si>
  <si>
    <t>Chile</t>
  </si>
  <si>
    <t>Uruguay</t>
  </si>
  <si>
    <t>Remolcaje / Barcazas</t>
  </si>
  <si>
    <t>Ecuador</t>
  </si>
  <si>
    <t>Guatemala</t>
  </si>
  <si>
    <t>Costa Rica</t>
  </si>
  <si>
    <t>Chile LNG</t>
  </si>
  <si>
    <t>Coligada</t>
  </si>
  <si>
    <t>Chile /Argentina TABSA</t>
  </si>
  <si>
    <t>Transbordadores</t>
  </si>
  <si>
    <t>(1) SAAM Towage 100% propiedad a partir de 01 Noviembre 2019</t>
  </si>
  <si>
    <t>Empresa</t>
  </si>
  <si>
    <t>Colombia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</si>
  <si>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</si>
  <si>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</si>
  <si>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</si>
  <si>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</si>
  <si>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</si>
  <si>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</si>
  <si>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</si>
  <si>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</si>
  <si>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</si>
  <si>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</si>
  <si>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</si>
  <si>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</si>
  <si>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</si>
  <si>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</si>
  <si>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</si>
  <si>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</si>
  <si>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</si>
  <si>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</si>
  <si>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</si>
  <si>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</si>
  <si>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</si>
  <si>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</si>
  <si>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</si>
  <si>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</si>
  <si>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</si>
  <si>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</si>
  <si>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</si>
  <si>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</si>
  <si>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</si>
  <si>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</si>
  <si>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Utilidad</t>
  </si>
  <si>
    <t>Otros Indicadores Consolidados</t>
  </si>
  <si>
    <t>Depreciación y amortización</t>
  </si>
  <si>
    <t>Margen EBITDA</t>
  </si>
  <si>
    <t>Total Faenas</t>
  </si>
  <si>
    <t>Balance (MUS$)</t>
  </si>
  <si>
    <t>Deuda Financiera Consolidada</t>
  </si>
  <si>
    <t>Efectivo y equivalentes al efectivo Consolidado</t>
  </si>
  <si>
    <t>(1) Aerosan: 100% propiedad a partir de 01 noviembre 2020</t>
  </si>
  <si>
    <t xml:space="preserve">Remolcaje / Servicios a Terminales Oil&amp;Gas </t>
  </si>
  <si>
    <t>Perú</t>
  </si>
  <si>
    <t>El Salvador</t>
  </si>
  <si>
    <t>(2) Adquisicion 70% Intertug febrero 2021</t>
  </si>
  <si>
    <t xml:space="preserve">Servicios a Terminales Oil&amp;Gas </t>
  </si>
  <si>
    <t>Servico de carga aeroportuaria / Servicios en Rampa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</si>
  <si>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</si>
  <si>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</si>
  <si>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</si>
  <si>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</si>
  <si>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</si>
  <si>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</si>
  <si>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</si>
  <si>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Gasto por impuestos a las ganancias, operaciones continuadas</t>
  </si>
  <si>
    <t>Ganancia (pérdida) procedente de operaciones continuadas</t>
  </si>
  <si>
    <t>Logística de carga aérea</t>
  </si>
  <si>
    <t>Faenas portuarias y días time charter</t>
  </si>
  <si>
    <t>Toneladas movilizadas y vuelos atendidos</t>
  </si>
  <si>
    <t>Días time charter</t>
  </si>
  <si>
    <t>Resultado (MUS$)</t>
  </si>
  <si>
    <t>Toneladas exportación movilizadas</t>
  </si>
  <si>
    <t>Toneladas importación movilizadas</t>
  </si>
  <si>
    <t>Total toneladas movilizadas</t>
  </si>
  <si>
    <t>Vuelos atendidos</t>
  </si>
  <si>
    <r>
      <t xml:space="preserve">Aerosan </t>
    </r>
    <r>
      <rPr>
        <vertAlign val="superscript"/>
        <sz val="10"/>
        <color theme="1"/>
        <rFont val="Calibri"/>
        <family val="2"/>
      </rPr>
      <t>(1)</t>
    </r>
  </si>
  <si>
    <t>Ganancia (pérdida) procedente de operaciones discontinuadas</t>
  </si>
  <si>
    <t>1T24</t>
  </si>
  <si>
    <t>Activos para su disposición clasificados como mantenidos para la venta y operaciones discontinuadas</t>
  </si>
  <si>
    <t xml:space="preserve">Resultado NOP + Impuesto </t>
  </si>
  <si>
    <t>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</si>
</sst>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6" fillId="0" borderId="0">
      <alignment horizontal="right"/>
    </xf>
    <xf numFmtId="0" fontId="7" fillId="0" borderId="0"/>
    <xf numFmtId="0" fontId="8" fillId="0" borderId="0"/>
    <xf numFmtId="174" fontId="5" fillId="0" borderId="0"/>
    <xf numFmtId="0" fontId="5" fillId="0" borderId="0"/>
    <xf numFmtId="10" fontId="9" fillId="0" borderId="0" applyFont="0" applyFill="0" applyBorder="0" applyAlignment="0" applyProtection="0"/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3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0" fontId="14" fillId="0" borderId="0"/>
    <xf numFmtId="0" fontId="14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4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9" fontId="15" fillId="0" borderId="0"/>
    <xf numFmtId="176" fontId="15" fillId="0" borderId="0"/>
    <xf numFmtId="10" fontId="15" fillId="0" borderId="0"/>
    <xf numFmtId="0" fontId="5" fillId="4" borderId="3" applyNumberFormat="0">
      <alignment horizontal="left" vertical="center"/>
    </xf>
    <xf numFmtId="0" fontId="16" fillId="0" borderId="0" applyNumberFormat="0" applyFont="0" applyFill="0" applyBorder="0" applyAlignment="0" applyProtection="0"/>
    <xf numFmtId="0" fontId="17" fillId="5" borderId="0" applyBorder="0" applyAlignment="0"/>
    <xf numFmtId="174" fontId="18" fillId="0" borderId="0" applyFont="0" applyFill="0" applyBorder="0" applyAlignment="0" applyProtection="0"/>
    <xf numFmtId="0" fontId="1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6" fontId="20" fillId="0" borderId="0">
      <alignment horizontal="right"/>
    </xf>
    <xf numFmtId="179" fontId="5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6" fontId="5" fillId="0" borderId="0" applyFont="0" applyFill="0" applyBorder="0" applyAlignment="0" applyProtection="0"/>
    <xf numFmtId="0" fontId="23" fillId="0" borderId="0"/>
    <xf numFmtId="0" fontId="23" fillId="0" borderId="0"/>
    <xf numFmtId="0" fontId="5" fillId="0" borderId="0"/>
    <xf numFmtId="0" fontId="7" fillId="0" borderId="0"/>
    <xf numFmtId="183" fontId="5" fillId="0" borderId="0"/>
    <xf numFmtId="0" fontId="5" fillId="0" borderId="0" applyNumberFormat="0" applyFill="0" applyBorder="0" applyAlignment="0" applyProtection="0"/>
    <xf numFmtId="0" fontId="22" fillId="0" borderId="0"/>
    <xf numFmtId="0" fontId="24" fillId="0" borderId="0"/>
    <xf numFmtId="0" fontId="5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0" fontId="14" fillId="0" borderId="0" applyNumberFormat="0" applyFill="0" applyBorder="0" applyAlignment="0" applyProtection="0"/>
    <xf numFmtId="0" fontId="14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6" fontId="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21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8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26" fillId="0" borderId="0"/>
    <xf numFmtId="37" fontId="25" fillId="0" borderId="0" applyFill="0" applyBorder="0">
      <alignment horizontal="right"/>
    </xf>
    <xf numFmtId="0" fontId="26" fillId="0" borderId="0"/>
    <xf numFmtId="0" fontId="23" fillId="0" borderId="0"/>
    <xf numFmtId="37" fontId="25" fillId="0" borderId="0" applyFill="0" applyBorder="0">
      <alignment horizontal="right"/>
    </xf>
    <xf numFmtId="0" fontId="7" fillId="0" borderId="0"/>
    <xf numFmtId="194" fontId="5" fillId="0" borderId="0" applyFont="0" applyFill="0" applyBorder="0" applyAlignment="0" applyProtection="0"/>
    <xf numFmtId="195" fontId="21" fillId="0" borderId="0" applyFont="0" applyFill="0" applyBorder="0" applyAlignment="0" applyProtection="0"/>
    <xf numFmtId="0" fontId="22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6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7" fillId="0" borderId="0" applyNumberFormat="0" applyFill="0" applyBorder="0" applyAlignment="0" applyProtection="0"/>
    <xf numFmtId="0" fontId="5" fillId="6" borderId="0" applyNumberFormat="0" applyFont="0" applyAlignment="0" applyProtection="0"/>
    <xf numFmtId="191" fontId="29" fillId="7" borderId="5" applyNumberFormat="0" applyAlignment="0" applyProtection="0"/>
    <xf numFmtId="191" fontId="29" fillId="7" borderId="5" applyNumberFormat="0" applyAlignment="0" applyProtection="0"/>
    <xf numFmtId="0" fontId="22" fillId="0" borderId="0"/>
    <xf numFmtId="0" fontId="22" fillId="0" borderId="0"/>
    <xf numFmtId="0" fontId="2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/>
    <xf numFmtId="0" fontId="5" fillId="0" borderId="0"/>
    <xf numFmtId="0" fontId="5" fillId="0" borderId="0" applyNumberFormat="0" applyFill="0" applyBorder="0" applyAlignment="0" applyProtection="0"/>
    <xf numFmtId="0" fontId="22" fillId="0" borderId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7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21" fillId="0" borderId="0" applyFont="0" applyFill="0" applyBorder="0" applyAlignment="0" applyProtection="0"/>
    <xf numFmtId="198" fontId="5" fillId="0" borderId="0" applyFont="0" applyFill="0" applyBorder="0" applyAlignment="0" applyProtection="0"/>
    <xf numFmtId="200" fontId="5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22" fillId="0" borderId="0"/>
    <xf numFmtId="171" fontId="18" fillId="0" borderId="0" applyFont="0" applyFill="0" applyBorder="0" applyAlignment="0" applyProtection="0"/>
    <xf numFmtId="20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0" fillId="0" borderId="0">
      <alignment vertical="top"/>
    </xf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4" fillId="0" borderId="0"/>
    <xf numFmtId="0" fontId="24" fillId="0" borderId="0"/>
    <xf numFmtId="203" fontId="18" fillId="0" borderId="0" applyFont="0" applyFill="0" applyBorder="0" applyAlignment="0" applyProtection="0"/>
    <xf numFmtId="0" fontId="2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5" fillId="0" borderId="0"/>
    <xf numFmtId="0" fontId="24" fillId="0" borderId="0"/>
    <xf numFmtId="0" fontId="23" fillId="0" borderId="0"/>
    <xf numFmtId="37" fontId="25" fillId="0" borderId="0" applyFill="0" applyBorder="0">
      <alignment horizontal="right"/>
    </xf>
    <xf numFmtId="0" fontId="24" fillId="0" borderId="0"/>
    <xf numFmtId="0" fontId="5" fillId="0" borderId="0" applyNumberFormat="0" applyFill="0" applyBorder="0" applyAlignment="0" applyProtection="0"/>
    <xf numFmtId="0" fontId="28" fillId="0" borderId="0" applyNumberFormat="0" applyFill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14" fillId="0" borderId="0"/>
    <xf numFmtId="0" fontId="7" fillId="0" borderId="0"/>
    <xf numFmtId="0" fontId="7" fillId="0" borderId="0"/>
    <xf numFmtId="0" fontId="31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176" fontId="31" fillId="0" borderId="0" applyNumberFormat="0" applyFill="0" applyBorder="0" applyProtection="0">
      <alignment vertical="top"/>
    </xf>
    <xf numFmtId="0" fontId="23" fillId="0" borderId="0"/>
    <xf numFmtId="37" fontId="25" fillId="0" borderId="0" applyFill="0" applyBorder="0">
      <alignment horizontal="right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0" fontId="32" fillId="0" borderId="7" applyNumberFormat="0" applyFill="0" applyAlignment="0" applyProtection="0"/>
    <xf numFmtId="0" fontId="33" fillId="0" borderId="7" applyNumberFormat="0" applyFill="0" applyAlignment="0" applyProtection="0"/>
    <xf numFmtId="0" fontId="32" fillId="0" borderId="7" applyNumberFormat="0" applyFill="0" applyAlignment="0" applyProtection="0"/>
    <xf numFmtId="176" fontId="32" fillId="0" borderId="7" applyNumberFormat="0" applyFill="0" applyAlignment="0" applyProtection="0"/>
    <xf numFmtId="0" fontId="34" fillId="0" borderId="4" applyNumberFormat="0" applyFill="0" applyProtection="0">
      <alignment horizontal="center"/>
    </xf>
    <xf numFmtId="0" fontId="35" fillId="0" borderId="4" applyNumberFormat="0" applyFill="0" applyProtection="0">
      <alignment horizontal="center"/>
    </xf>
    <xf numFmtId="0" fontId="34" fillId="0" borderId="4" applyNumberFormat="0" applyFill="0" applyProtection="0">
      <alignment horizontal="center"/>
    </xf>
    <xf numFmtId="0" fontId="34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centerContinuous"/>
    </xf>
    <xf numFmtId="176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22" fillId="0" borderId="0"/>
    <xf numFmtId="0" fontId="22" fillId="0" borderId="0"/>
    <xf numFmtId="0" fontId="22" fillId="0" borderId="0"/>
    <xf numFmtId="37" fontId="25" fillId="0" borderId="0" applyFill="0" applyBorder="0">
      <alignment horizontal="right"/>
    </xf>
    <xf numFmtId="0" fontId="1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24" fillId="0" borderId="0"/>
    <xf numFmtId="0" fontId="22" fillId="0" borderId="0"/>
    <xf numFmtId="0" fontId="22" fillId="0" borderId="0"/>
    <xf numFmtId="0" fontId="14" fillId="0" borderId="0"/>
    <xf numFmtId="204" fontId="37" fillId="0" borderId="8">
      <alignment horizontal="left" vertical="center"/>
    </xf>
    <xf numFmtId="0" fontId="14" fillId="0" borderId="0"/>
    <xf numFmtId="0" fontId="22" fillId="0" borderId="0"/>
    <xf numFmtId="0" fontId="15" fillId="0" borderId="0" applyNumberFormat="0" applyFill="0" applyBorder="0" applyAlignment="0" applyProtection="0"/>
    <xf numFmtId="205" fontId="20" fillId="0" borderId="0"/>
    <xf numFmtId="0" fontId="22" fillId="0" borderId="0"/>
    <xf numFmtId="206" fontId="15" fillId="0" borderId="0">
      <alignment horizontal="center"/>
    </xf>
    <xf numFmtId="207" fontId="38" fillId="0" borderId="0">
      <alignment horizontal="left"/>
    </xf>
    <xf numFmtId="208" fontId="39" fillId="0" borderId="0">
      <alignment horizontal="left"/>
    </xf>
    <xf numFmtId="209" fontId="14" fillId="0" borderId="0"/>
    <xf numFmtId="37" fontId="5" fillId="0" borderId="0"/>
    <xf numFmtId="37" fontId="5" fillId="0" borderId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204" fontId="37" fillId="0" borderId="8">
      <alignment horizontal="left" vertical="center"/>
    </xf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21" borderId="0" applyNumberFormat="0" applyBorder="0" applyAlignment="0" applyProtection="0"/>
    <xf numFmtId="0" fontId="40" fillId="11" borderId="0" applyNumberFormat="0" applyBorder="0" applyAlignment="0" applyProtection="0"/>
    <xf numFmtId="0" fontId="40" fillId="20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174" fontId="43" fillId="0" borderId="9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21" borderId="0" applyNumberFormat="0" applyBorder="0" applyAlignment="0" applyProtection="0"/>
    <xf numFmtId="0" fontId="45" fillId="18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7" fillId="0" borderId="0">
      <protection locked="0"/>
    </xf>
    <xf numFmtId="0" fontId="47" fillId="28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210" fontId="14" fillId="34" borderId="10">
      <alignment horizontal="center" vertical="center"/>
    </xf>
    <xf numFmtId="1" fontId="49" fillId="35" borderId="0">
      <alignment horizontal="left"/>
    </xf>
    <xf numFmtId="0" fontId="50" fillId="0" borderId="0">
      <alignment horizontal="left"/>
    </xf>
    <xf numFmtId="0" fontId="5" fillId="0" borderId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5" fillId="0" borderId="0"/>
    <xf numFmtId="3" fontId="53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0" fillId="0" borderId="0">
      <alignment horizontal="right"/>
    </xf>
    <xf numFmtId="211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12" fontId="56" fillId="36" borderId="11"/>
    <xf numFmtId="213" fontId="15" fillId="37" borderId="0" applyNumberFormat="0" applyFont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3" fontId="59" fillId="38" borderId="0">
      <alignment horizontal="center" vertical="center" textRotation="180"/>
    </xf>
    <xf numFmtId="0" fontId="60" fillId="28" borderId="0"/>
    <xf numFmtId="0" fontId="50" fillId="0" borderId="0">
      <alignment horizontal="left"/>
    </xf>
    <xf numFmtId="0" fontId="61" fillId="0" borderId="0" applyNumberFormat="0" applyFill="0" applyBorder="0" applyAlignment="0" applyProtection="0"/>
    <xf numFmtId="0" fontId="21" fillId="39" borderId="0" applyNumberFormat="0" applyFill="0" applyBorder="0" applyAlignment="0" applyProtection="0">
      <protection locked="0"/>
    </xf>
    <xf numFmtId="168" fontId="62" fillId="0" borderId="0" applyNumberFormat="0" applyFont="0" applyAlignment="0"/>
    <xf numFmtId="214" fontId="18" fillId="0" borderId="0" applyFont="0" applyFill="0" applyBorder="0" applyAlignment="0" applyProtection="0"/>
    <xf numFmtId="215" fontId="63" fillId="0" borderId="0" applyFont="0" applyFill="0" applyBorder="0" applyAlignment="0" applyProtection="0"/>
    <xf numFmtId="216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3" fontId="5" fillId="40" borderId="0"/>
    <xf numFmtId="14" fontId="64" fillId="0" borderId="0" applyNumberFormat="0" applyFill="0" applyBorder="0" applyAlignment="0" applyProtection="0">
      <alignment horizontal="center"/>
    </xf>
    <xf numFmtId="0" fontId="65" fillId="39" borderId="12" applyNumberFormat="0" applyFill="0" applyBorder="0" applyAlignment="0" applyProtection="0">
      <protection locked="0"/>
    </xf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9" fontId="66" fillId="0" borderId="0">
      <protection locked="0"/>
    </xf>
    <xf numFmtId="220" fontId="14" fillId="0" borderId="0" applyFont="0" applyFill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5" fillId="0" borderId="0"/>
    <xf numFmtId="212" fontId="56" fillId="0" borderId="11"/>
    <xf numFmtId="0" fontId="6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221" fontId="71" fillId="28" borderId="0"/>
    <xf numFmtId="222" fontId="25" fillId="28" borderId="0"/>
    <xf numFmtId="3" fontId="72" fillId="41" borderId="0"/>
    <xf numFmtId="223" fontId="48" fillId="0" borderId="0"/>
    <xf numFmtId="224" fontId="48" fillId="0" borderId="0"/>
    <xf numFmtId="225" fontId="48" fillId="0" borderId="0"/>
    <xf numFmtId="223" fontId="48" fillId="0" borderId="14"/>
    <xf numFmtId="224" fontId="48" fillId="0" borderId="14"/>
    <xf numFmtId="225" fontId="48" fillId="0" borderId="14"/>
    <xf numFmtId="226" fontId="48" fillId="0" borderId="0"/>
    <xf numFmtId="0" fontId="73" fillId="0" borderId="0" applyFill="0" applyBorder="0" applyAlignment="0"/>
    <xf numFmtId="218" fontId="74" fillId="0" borderId="0" applyFill="0" applyBorder="0" applyAlignment="0"/>
    <xf numFmtId="227" fontId="48" fillId="0" borderId="0"/>
    <xf numFmtId="228" fontId="48" fillId="0" borderId="0"/>
    <xf numFmtId="226" fontId="48" fillId="0" borderId="14"/>
    <xf numFmtId="227" fontId="48" fillId="0" borderId="14"/>
    <xf numFmtId="228" fontId="48" fillId="0" borderId="14"/>
    <xf numFmtId="229" fontId="48" fillId="0" borderId="0">
      <alignment horizontal="right"/>
      <protection locked="0"/>
    </xf>
    <xf numFmtId="230" fontId="48" fillId="0" borderId="0">
      <alignment horizontal="right"/>
      <protection locked="0"/>
    </xf>
    <xf numFmtId="231" fontId="48" fillId="0" borderId="0"/>
    <xf numFmtId="232" fontId="74" fillId="0" borderId="0" applyFill="0" applyBorder="0" applyAlignment="0"/>
    <xf numFmtId="0" fontId="73" fillId="0" borderId="0" applyFill="0" applyBorder="0" applyAlignment="0"/>
    <xf numFmtId="0" fontId="73" fillId="0" borderId="0" applyFill="0" applyBorder="0" applyAlignment="0"/>
    <xf numFmtId="233" fontId="48" fillId="0" borderId="0"/>
    <xf numFmtId="234" fontId="48" fillId="0" borderId="0"/>
    <xf numFmtId="231" fontId="48" fillId="0" borderId="14"/>
    <xf numFmtId="235" fontId="48" fillId="0" borderId="14"/>
    <xf numFmtId="234" fontId="48" fillId="0" borderId="14"/>
    <xf numFmtId="0" fontId="73" fillId="0" borderId="0" applyFill="0" applyBorder="0" applyAlignment="0"/>
    <xf numFmtId="236" fontId="5" fillId="0" borderId="0" applyFill="0" applyBorder="0" applyAlignment="0"/>
    <xf numFmtId="218" fontId="74" fillId="0" borderId="0" applyFill="0" applyBorder="0" applyAlignment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4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23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8" fillId="42" borderId="0" applyNumberFormat="0" applyFont="0" applyBorder="0" applyAlignment="0">
      <alignment horizontal="center"/>
    </xf>
    <xf numFmtId="0" fontId="79" fillId="0" borderId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0" applyFill="0" applyBorder="0" applyProtection="0">
      <alignment horizontal="center"/>
      <protection locked="0"/>
    </xf>
    <xf numFmtId="0" fontId="85" fillId="0" borderId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6" fillId="0" borderId="0" applyAlignment="0"/>
    <xf numFmtId="0" fontId="86" fillId="0" borderId="0" applyAlignment="0"/>
    <xf numFmtId="0" fontId="86" fillId="0" borderId="0" applyAlignment="0"/>
    <xf numFmtId="0" fontId="86" fillId="0" borderId="0" applyAlignment="0"/>
    <xf numFmtId="237" fontId="87" fillId="0" borderId="0" applyFill="0" applyBorder="0">
      <alignment vertical="top"/>
    </xf>
    <xf numFmtId="0" fontId="50" fillId="0" borderId="0">
      <alignment horizontal="left"/>
    </xf>
    <xf numFmtId="0" fontId="88" fillId="0" borderId="0" applyNumberFormat="0" applyFill="0" applyBorder="0" applyProtection="0">
      <alignment horizontal="right"/>
    </xf>
    <xf numFmtId="0" fontId="89" fillId="0" borderId="0" applyNumberFormat="0" applyFill="0" applyBorder="0" applyProtection="0">
      <alignment wrapText="1"/>
    </xf>
    <xf numFmtId="0" fontId="90" fillId="0" borderId="0" applyNumberFormat="0" applyFill="0" applyBorder="0" applyProtection="0">
      <alignment horizontal="center" wrapText="1"/>
    </xf>
    <xf numFmtId="0" fontId="91" fillId="45" borderId="0"/>
    <xf numFmtId="238" fontId="92" fillId="0" borderId="0" applyFont="0" applyFill="0" applyBorder="0" applyAlignment="0" applyProtection="0"/>
    <xf numFmtId="17" fontId="93" fillId="0" borderId="0" applyNumberFormat="0" applyFill="0" applyBorder="0" applyAlignment="0" applyProtection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0" fontId="73" fillId="0" borderId="0" applyFont="0" applyFill="0" applyBorder="0" applyAlignment="0" applyProtection="0"/>
    <xf numFmtId="174" fontId="51" fillId="0" borderId="0"/>
    <xf numFmtId="40" fontId="95" fillId="0" borderId="0" applyFont="0" applyFill="0" applyBorder="0" applyAlignment="0" applyProtection="0">
      <alignment horizontal="center"/>
    </xf>
    <xf numFmtId="240" fontId="14" fillId="0" borderId="0" applyFont="0" applyFill="0" applyBorder="0" applyAlignment="0" applyProtection="0">
      <alignment horizontal="center"/>
    </xf>
    <xf numFmtId="241" fontId="96" fillId="0" borderId="0" applyFont="0" applyFill="0" applyBorder="0" applyAlignment="0" applyProtection="0">
      <alignment horizontal="right"/>
    </xf>
    <xf numFmtId="242" fontId="96" fillId="0" borderId="0" applyFont="0" applyFill="0" applyBorder="0" applyAlignment="0" applyProtection="0"/>
    <xf numFmtId="243" fontId="53" fillId="0" borderId="0" applyFont="0" applyFill="0" applyBorder="0" applyAlignment="0" applyProtection="0"/>
    <xf numFmtId="244" fontId="97" fillId="0" borderId="0" applyFont="0" applyFill="0" applyBorder="0" applyAlignment="0" applyProtection="0"/>
    <xf numFmtId="245" fontId="97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246" fontId="98" fillId="46" borderId="0" applyFill="0" applyBorder="0" applyAlignment="0">
      <protection locked="0"/>
    </xf>
    <xf numFmtId="246" fontId="66" fillId="0" borderId="0" applyFill="0" applyBorder="0" applyAlignment="0">
      <protection locked="0"/>
    </xf>
    <xf numFmtId="209" fontId="14" fillId="0" borderId="0"/>
    <xf numFmtId="247" fontId="93" fillId="0" borderId="0" applyFont="0" applyFill="0" applyBorder="0" applyAlignment="0" applyProtection="0"/>
    <xf numFmtId="174" fontId="99" fillId="0" borderId="0" applyFont="0" applyFill="0" applyBorder="0" applyAlignment="0" applyProtection="0"/>
    <xf numFmtId="39" fontId="9" fillId="0" borderId="0" applyFont="0" applyFill="0" applyBorder="0" applyAlignment="0" applyProtection="0"/>
    <xf numFmtId="248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4" fontId="52" fillId="0" borderId="0"/>
    <xf numFmtId="0" fontId="5" fillId="0" borderId="0"/>
    <xf numFmtId="0" fontId="5" fillId="0" borderId="0"/>
    <xf numFmtId="0" fontId="5" fillId="17" borderId="17" applyNumberFormat="0" applyFont="0" applyAlignment="0" applyProtection="0"/>
    <xf numFmtId="0" fontId="100" fillId="15" borderId="0">
      <alignment vertical="center"/>
    </xf>
    <xf numFmtId="249" fontId="101" fillId="28" borderId="0">
      <alignment horizontal="left"/>
    </xf>
    <xf numFmtId="0" fontId="102" fillId="0" borderId="0" applyFill="0" applyBorder="0" applyAlignment="0" applyProtection="0">
      <protection locked="0"/>
    </xf>
    <xf numFmtId="221" fontId="71" fillId="41" borderId="0">
      <alignment horizontal="right"/>
    </xf>
    <xf numFmtId="37" fontId="103" fillId="47" borderId="9">
      <alignment horizontal="right"/>
    </xf>
    <xf numFmtId="221" fontId="104" fillId="48" borderId="0">
      <alignment horizontal="left"/>
    </xf>
    <xf numFmtId="2" fontId="14" fillId="36" borderId="0"/>
    <xf numFmtId="0" fontId="105" fillId="0" borderId="0">
      <alignment horizontal="left"/>
    </xf>
    <xf numFmtId="0" fontId="13" fillId="0" borderId="0"/>
    <xf numFmtId="0" fontId="106" fillId="0" borderId="0">
      <alignment horizontal="left"/>
    </xf>
    <xf numFmtId="0" fontId="50" fillId="0" borderId="0">
      <alignment horizontal="left"/>
    </xf>
    <xf numFmtId="250" fontId="107" fillId="0" borderId="0" applyFont="0" applyFill="0" applyBorder="0" applyAlignment="0" applyProtection="0"/>
    <xf numFmtId="251" fontId="14" fillId="0" borderId="0" applyFont="0" applyFill="0" applyBorder="0" applyAlignment="0" applyProtection="0"/>
    <xf numFmtId="169" fontId="66" fillId="0" borderId="0" applyBorder="0"/>
    <xf numFmtId="252" fontId="14" fillId="0" borderId="0" applyFont="0" applyFill="0" applyBorder="0" applyAlignment="0" applyProtection="0"/>
    <xf numFmtId="253" fontId="96" fillId="0" borderId="0" applyFont="0" applyFill="0" applyBorder="0" applyAlignment="0" applyProtection="0">
      <alignment horizontal="right"/>
    </xf>
    <xf numFmtId="254" fontId="97" fillId="0" borderId="0" applyFont="0" applyFill="0" applyBorder="0" applyAlignment="0" applyProtection="0"/>
    <xf numFmtId="255" fontId="97" fillId="0" borderId="0" applyFont="0" applyFill="0" applyBorder="0" applyAlignment="0" applyProtection="0"/>
    <xf numFmtId="256" fontId="97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6" fillId="0" borderId="0" applyFont="0" applyFill="0" applyBorder="0" applyAlignment="0" applyProtection="0">
      <alignment horizontal="right"/>
    </xf>
    <xf numFmtId="259" fontId="93" fillId="0" borderId="0" applyFont="0" applyFill="0" applyBorder="0" applyAlignment="0" applyProtection="0"/>
    <xf numFmtId="26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2" fontId="108" fillId="0" borderId="0" applyFill="0" applyBorder="0">
      <alignment horizontal="right"/>
    </xf>
    <xf numFmtId="0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0" fontId="5" fillId="0" borderId="0" applyFont="0" applyFill="0" applyBorder="0" applyAlignment="0" applyProtection="0"/>
    <xf numFmtId="271" fontId="5" fillId="0" borderId="0" applyFont="0" applyFill="0" applyBorder="0" applyAlignment="0" applyProtection="0"/>
    <xf numFmtId="272" fontId="5" fillId="0" borderId="0" applyFont="0" applyFill="0" applyBorder="0" applyAlignment="0" applyProtection="0"/>
    <xf numFmtId="2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7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75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78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280" fontId="5" fillId="0" borderId="0" applyFont="0" applyFill="0" applyBorder="0" applyAlignment="0" applyProtection="0"/>
    <xf numFmtId="281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82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18" applyNumberFormat="0">
      <alignment vertical="center"/>
    </xf>
    <xf numFmtId="212" fontId="56" fillId="34" borderId="0"/>
    <xf numFmtId="283" fontId="5" fillId="0" borderId="0"/>
    <xf numFmtId="0" fontId="109" fillId="13" borderId="3" applyNumberFormat="0" applyAlignment="0" applyProtection="0"/>
    <xf numFmtId="0" fontId="110" fillId="23" borderId="19" applyNumberFormat="0" applyAlignment="0" applyProtection="0"/>
    <xf numFmtId="223" fontId="48" fillId="28" borderId="20">
      <protection locked="0"/>
    </xf>
    <xf numFmtId="224" fontId="48" fillId="28" borderId="20">
      <protection locked="0"/>
    </xf>
    <xf numFmtId="225" fontId="48" fillId="28" borderId="20">
      <protection locked="0"/>
    </xf>
    <xf numFmtId="284" fontId="48" fillId="28" borderId="20">
      <protection locked="0"/>
    </xf>
    <xf numFmtId="285" fontId="48" fillId="28" borderId="20">
      <protection locked="0"/>
    </xf>
    <xf numFmtId="286" fontId="48" fillId="28" borderId="20">
      <protection locked="0"/>
    </xf>
    <xf numFmtId="226" fontId="48" fillId="28" borderId="20">
      <protection locked="0"/>
    </xf>
    <xf numFmtId="229" fontId="48" fillId="49" borderId="20">
      <alignment horizontal="right"/>
      <protection locked="0"/>
    </xf>
    <xf numFmtId="230" fontId="48" fillId="49" borderId="20">
      <alignment horizontal="right"/>
      <protection locked="0"/>
    </xf>
    <xf numFmtId="170" fontId="111" fillId="0" borderId="0" applyNumberFormat="0" applyFill="0" applyBorder="0" applyAlignment="0"/>
    <xf numFmtId="0" fontId="48" fillId="36" borderId="20">
      <alignment horizontal="left"/>
      <protection locked="0"/>
    </xf>
    <xf numFmtId="49" fontId="48" fillId="35" borderId="20">
      <alignment horizontal="left" vertical="top" wrapText="1"/>
      <protection locked="0"/>
    </xf>
    <xf numFmtId="231" fontId="48" fillId="28" borderId="20">
      <protection locked="0"/>
    </xf>
    <xf numFmtId="235" fontId="48" fillId="28" borderId="20">
      <protection locked="0"/>
    </xf>
    <xf numFmtId="234" fontId="48" fillId="28" borderId="20">
      <protection locked="0"/>
    </xf>
    <xf numFmtId="49" fontId="48" fillId="35" borderId="20">
      <alignment horizontal="left"/>
      <protection locked="0"/>
    </xf>
    <xf numFmtId="249" fontId="48" fillId="28" borderId="20">
      <alignment horizontal="left" indent="1"/>
      <protection locked="0"/>
    </xf>
    <xf numFmtId="0" fontId="20" fillId="7" borderId="0" applyNumberFormat="0" applyFont="0" applyBorder="0" applyAlignment="0" applyProtection="0">
      <protection locked="0"/>
    </xf>
    <xf numFmtId="287" fontId="112" fillId="0" borderId="0">
      <protection locked="0"/>
    </xf>
    <xf numFmtId="15" fontId="93" fillId="0" borderId="0" applyFont="0" applyFill="0" applyBorder="0" applyAlignment="0" applyProtection="0"/>
    <xf numFmtId="288" fontId="18" fillId="0" borderId="0" applyFont="0" applyFill="0" applyBorder="0" applyAlignment="0" applyProtection="0"/>
    <xf numFmtId="17" fontId="113" fillId="0" borderId="0" applyFill="0" applyBorder="0">
      <alignment horizontal="right"/>
    </xf>
    <xf numFmtId="17" fontId="93" fillId="0" borderId="0" applyFont="0" applyFill="0" applyBorder="0" applyAlignment="0" applyProtection="0"/>
    <xf numFmtId="289" fontId="18" fillId="0" borderId="0" applyFont="0" applyFill="0" applyBorder="0" applyAlignment="0" applyProtection="0"/>
    <xf numFmtId="290" fontId="93" fillId="0" borderId="0" applyFont="0" applyFill="0" applyBorder="0" applyAlignment="0" applyProtection="0"/>
    <xf numFmtId="291" fontId="96" fillId="0" borderId="0" applyFont="0" applyFill="0" applyBorder="0" applyAlignment="0" applyProtection="0"/>
    <xf numFmtId="292" fontId="5" fillId="0" borderId="0" applyFont="0" applyFill="0" applyBorder="0" applyProtection="0">
      <alignment horizontal="right"/>
    </xf>
    <xf numFmtId="14" fontId="8" fillId="0" borderId="0"/>
    <xf numFmtId="170" fontId="114" fillId="0" borderId="0"/>
    <xf numFmtId="293" fontId="114" fillId="0" borderId="0"/>
    <xf numFmtId="174" fontId="115" fillId="0" borderId="0"/>
    <xf numFmtId="39" fontId="116" fillId="0" borderId="0"/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50" fillId="0" borderId="0">
      <alignment horizontal="left"/>
    </xf>
    <xf numFmtId="29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" fillId="0" borderId="0">
      <protection locked="0"/>
    </xf>
    <xf numFmtId="0" fontId="118" fillId="0" borderId="0">
      <protection locked="0"/>
    </xf>
    <xf numFmtId="0" fontId="5" fillId="0" borderId="0">
      <protection locked="0"/>
    </xf>
    <xf numFmtId="0" fontId="15" fillId="0" borderId="0" applyNumberFormat="0" applyFill="0" applyBorder="0" applyAlignment="0" applyProtection="0"/>
    <xf numFmtId="0" fontId="67" fillId="10" borderId="0" applyNumberFormat="0" applyBorder="0" applyAlignment="0" applyProtection="0"/>
    <xf numFmtId="262" fontId="62" fillId="0" borderId="0"/>
    <xf numFmtId="170" fontId="18" fillId="0" borderId="0"/>
    <xf numFmtId="170" fontId="14" fillId="0" borderId="0" applyFill="0" applyBorder="0" applyAlignment="0" applyProtection="0"/>
    <xf numFmtId="295" fontId="96" fillId="0" borderId="22" applyNumberFormat="0" applyFont="0" applyFill="0" applyAlignment="0" applyProtection="0"/>
    <xf numFmtId="172" fontId="119" fillId="0" borderId="0" applyFill="0" applyBorder="0" applyAlignment="0" applyProtection="0"/>
    <xf numFmtId="3" fontId="20" fillId="0" borderId="14" applyNumberFormat="0" applyBorder="0"/>
    <xf numFmtId="3" fontId="20" fillId="0" borderId="14" applyNumberFormat="0" applyBorder="0"/>
    <xf numFmtId="0" fontId="12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296" fontId="121" fillId="0" borderId="0" applyFont="0" applyFill="0" applyBorder="0" applyAlignment="0" applyProtection="0"/>
    <xf numFmtId="171" fontId="122" fillId="0" borderId="0" applyFont="0" applyFill="0" applyBorder="0" applyAlignment="0" applyProtection="0"/>
    <xf numFmtId="171" fontId="121" fillId="0" borderId="0" applyFont="0" applyFill="0" applyBorder="0" applyAlignment="0" applyProtection="0"/>
    <xf numFmtId="296" fontId="14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3" fillId="0" borderId="0" applyFont="0" applyFill="0" applyBorder="0" applyAlignment="0" applyProtection="0"/>
    <xf numFmtId="298" fontId="22" fillId="0" borderId="0" applyFont="0" applyFill="0" applyBorder="0" applyAlignment="0" applyProtection="0"/>
    <xf numFmtId="29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96" fontId="123" fillId="0" borderId="0" applyFont="0" applyFill="0" applyBorder="0" applyAlignment="0" applyProtection="0"/>
    <xf numFmtId="299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171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4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298" fontId="22" fillId="0" borderId="0" applyFont="0" applyFill="0" applyBorder="0" applyAlignment="0" applyProtection="0"/>
    <xf numFmtId="300" fontId="123" fillId="0" borderId="0" applyFont="0" applyFill="0" applyBorder="0" applyAlignment="0" applyProtection="0"/>
    <xf numFmtId="40" fontId="8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4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3" fillId="0" borderId="0" applyFont="0" applyFill="0" applyBorder="0" applyAlignment="0" applyProtection="0"/>
    <xf numFmtId="0" fontId="22" fillId="0" borderId="0" applyFont="0" applyFill="0" applyBorder="0" applyAlignment="0" applyProtection="0"/>
    <xf numFmtId="30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301" fontId="123" fillId="0" borderId="0" applyFont="0" applyFill="0" applyBorder="0" applyAlignment="0" applyProtection="0"/>
    <xf numFmtId="303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173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4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304" fontId="123" fillId="0" borderId="0" applyFont="0" applyFill="0" applyBorder="0" applyAlignment="0" applyProtection="0"/>
    <xf numFmtId="212" fontId="56" fillId="50" borderId="0"/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12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3" fillId="3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1" fontId="129" fillId="0" borderId="0" applyFont="0" applyFill="0" applyBorder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0" fillId="13" borderId="3" applyNumberFormat="0" applyAlignment="0" applyProtection="0"/>
    <xf numFmtId="0" fontId="132" fillId="0" borderId="0">
      <alignment horizontal="center"/>
    </xf>
    <xf numFmtId="0" fontId="133" fillId="0" borderId="0"/>
    <xf numFmtId="262" fontId="133" fillId="0" borderId="0"/>
    <xf numFmtId="174" fontId="133" fillId="0" borderId="0"/>
    <xf numFmtId="0" fontId="7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3" fillId="0" borderId="0"/>
    <xf numFmtId="306" fontId="134" fillId="28" borderId="0" applyAlignment="0" applyProtection="0">
      <alignment horizontal="center" wrapText="1"/>
    </xf>
    <xf numFmtId="165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166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4" fontId="135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9" fontId="25" fillId="0" borderId="0" applyNumberFormat="0" applyFill="0" applyBorder="0" applyProtection="0">
      <alignment horizontal="center" vertical="top"/>
    </xf>
    <xf numFmtId="315" fontId="137" fillId="0" borderId="0" applyBorder="0">
      <alignment horizontal="right" vertical="top"/>
    </xf>
    <xf numFmtId="316" fontId="25" fillId="0" borderId="0" applyBorder="0">
      <alignment horizontal="right" vertical="top"/>
    </xf>
    <xf numFmtId="316" fontId="137" fillId="0" borderId="0" applyBorder="0">
      <alignment horizontal="right" vertical="top"/>
    </xf>
    <xf numFmtId="317" fontId="25" fillId="0" borderId="0" applyFill="0" applyBorder="0">
      <alignment horizontal="right" vertical="top"/>
    </xf>
    <xf numFmtId="318" fontId="138" fillId="0" borderId="0" applyFill="0">
      <alignment horizontal="right" vertical="top"/>
    </xf>
    <xf numFmtId="319" fontId="25" fillId="0" borderId="0" applyFill="0" applyBorder="0">
      <alignment horizontal="right" vertical="top"/>
    </xf>
    <xf numFmtId="320" fontId="25" fillId="0" borderId="0" applyFill="0" applyBorder="0">
      <alignment horizontal="right" vertical="top"/>
    </xf>
    <xf numFmtId="0" fontId="139" fillId="0" borderId="0">
      <alignment horizontal="left"/>
    </xf>
    <xf numFmtId="0" fontId="139" fillId="0" borderId="8">
      <alignment horizontal="right" wrapText="1"/>
    </xf>
    <xf numFmtId="196" fontId="139" fillId="0" borderId="8">
      <alignment horizontal="right"/>
    </xf>
    <xf numFmtId="196" fontId="140" fillId="0" borderId="23">
      <alignment horizontal="right" wrapText="1"/>
    </xf>
    <xf numFmtId="196" fontId="140" fillId="0" borderId="23">
      <alignment horizontal="right" wrapText="1"/>
    </xf>
    <xf numFmtId="204" fontId="37" fillId="0" borderId="8">
      <alignment horizontal="left"/>
    </xf>
    <xf numFmtId="0" fontId="141" fillId="0" borderId="0">
      <alignment vertical="center"/>
    </xf>
    <xf numFmtId="321" fontId="141" fillId="0" borderId="0">
      <alignment horizontal="left" vertical="center"/>
    </xf>
    <xf numFmtId="322" fontId="142" fillId="0" borderId="0">
      <alignment vertical="center"/>
    </xf>
    <xf numFmtId="0" fontId="102" fillId="0" borderId="0">
      <alignment vertical="center"/>
    </xf>
    <xf numFmtId="204" fontId="37" fillId="0" borderId="8">
      <alignment horizontal="left"/>
    </xf>
    <xf numFmtId="204" fontId="37" fillId="0" borderId="8">
      <alignment horizontal="left"/>
    </xf>
    <xf numFmtId="204" fontId="143" fillId="0" borderId="23">
      <alignment horizontal="left"/>
    </xf>
    <xf numFmtId="204" fontId="143" fillId="0" borderId="23">
      <alignment horizontal="left"/>
    </xf>
    <xf numFmtId="204" fontId="144" fillId="0" borderId="0" applyFill="0" applyBorder="0">
      <alignment vertical="top"/>
    </xf>
    <xf numFmtId="204" fontId="145" fillId="0" borderId="0" applyFill="0" applyBorder="0" applyProtection="0">
      <alignment vertical="top"/>
    </xf>
    <xf numFmtId="204" fontId="146" fillId="0" borderId="0">
      <alignment vertical="top"/>
    </xf>
    <xf numFmtId="204" fontId="25" fillId="0" borderId="0">
      <alignment horizontal="center"/>
    </xf>
    <xf numFmtId="204" fontId="147" fillId="0" borderId="8">
      <alignment horizontal="center"/>
    </xf>
    <xf numFmtId="204" fontId="147" fillId="0" borderId="8">
      <alignment horizontal="center"/>
    </xf>
    <xf numFmtId="204" fontId="148" fillId="0" borderId="23">
      <alignment horizontal="center"/>
    </xf>
    <xf numFmtId="204" fontId="148" fillId="0" borderId="23">
      <alignment horizontal="center"/>
    </xf>
    <xf numFmtId="171" fontId="25" fillId="0" borderId="8" applyFill="0" applyBorder="0" applyProtection="0">
      <alignment horizontal="right" vertical="top"/>
    </xf>
    <xf numFmtId="171" fontId="25" fillId="0" borderId="23" applyFill="0" applyBorder="0" applyProtection="0">
      <alignment horizontal="right" vertical="top"/>
    </xf>
    <xf numFmtId="171" fontId="18" fillId="0" borderId="0" applyFill="0" applyBorder="0" applyAlignment="0" applyProtection="0">
      <alignment horizontal="right" vertical="top"/>
    </xf>
    <xf numFmtId="321" fontId="52" fillId="0" borderId="0">
      <alignment horizontal="left" vertical="center"/>
    </xf>
    <xf numFmtId="204" fontId="52" fillId="0" borderId="0"/>
    <xf numFmtId="204" fontId="149" fillId="0" borderId="0"/>
    <xf numFmtId="204" fontId="150" fillId="0" borderId="0"/>
    <xf numFmtId="204" fontId="150" fillId="0" borderId="0"/>
    <xf numFmtId="204" fontId="151" fillId="0" borderId="0"/>
    <xf numFmtId="204" fontId="5" fillId="0" borderId="0"/>
    <xf numFmtId="204" fontId="152" fillId="0" borderId="0">
      <alignment horizontal="left" vertical="top"/>
    </xf>
    <xf numFmtId="204" fontId="152" fillId="0" borderId="0">
      <alignment horizontal="left" vertical="top"/>
    </xf>
    <xf numFmtId="204" fontId="153" fillId="0" borderId="0">
      <alignment horizontal="left" vertical="top"/>
    </xf>
    <xf numFmtId="0" fontId="25" fillId="0" borderId="0" applyFill="0" applyBorder="0">
      <alignment horizontal="left" vertical="top" wrapText="1"/>
    </xf>
    <xf numFmtId="0" fontId="138" fillId="0" borderId="0">
      <alignment horizontal="left" vertical="top" wrapText="1"/>
    </xf>
    <xf numFmtId="0" fontId="154" fillId="0" borderId="0">
      <alignment horizontal="left" vertical="top" wrapText="1"/>
    </xf>
    <xf numFmtId="0" fontId="137" fillId="0" borderId="0">
      <alignment horizontal="left" vertical="top" wrapText="1"/>
    </xf>
    <xf numFmtId="323" fontId="5" fillId="51" borderId="0">
      <alignment horizontal="right" vertical="center"/>
    </xf>
    <xf numFmtId="324" fontId="85" fillId="0" borderId="0" applyBorder="0"/>
    <xf numFmtId="212" fontId="56" fillId="36" borderId="0"/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57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27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28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87" fontId="112" fillId="0" borderId="0">
      <protection locked="0"/>
    </xf>
    <xf numFmtId="212" fontId="14" fillId="0" borderId="0" applyFill="0" applyBorder="0">
      <alignment horizontal="right"/>
    </xf>
    <xf numFmtId="0" fontId="158" fillId="0" borderId="0">
      <alignment horizontal="left"/>
    </xf>
    <xf numFmtId="0" fontId="159" fillId="0" borderId="0">
      <alignment horizontal="left"/>
    </xf>
    <xf numFmtId="0" fontId="160" fillId="0" borderId="0">
      <alignment horizontal="left"/>
    </xf>
    <xf numFmtId="0" fontId="160" fillId="0" borderId="0" applyNumberFormat="0" applyFill="0" applyBorder="0" applyProtection="0">
      <alignment horizontal="left"/>
    </xf>
    <xf numFmtId="0" fontId="160" fillId="0" borderId="0">
      <alignment horizontal="left"/>
    </xf>
    <xf numFmtId="221" fontId="161" fillId="52" borderId="0"/>
    <xf numFmtId="222" fontId="161" fillId="52" borderId="0"/>
    <xf numFmtId="329" fontId="53" fillId="0" borderId="0">
      <alignment horizontal="right"/>
    </xf>
    <xf numFmtId="221" fontId="72" fillId="53" borderId="0">
      <alignment horizontal="right"/>
    </xf>
    <xf numFmtId="0" fontId="162" fillId="54" borderId="0"/>
    <xf numFmtId="3" fontId="163" fillId="55" borderId="9">
      <alignment horizontal="right" vertical="center"/>
    </xf>
    <xf numFmtId="1" fontId="14" fillId="41" borderId="9"/>
    <xf numFmtId="330" fontId="164" fillId="0" borderId="0"/>
    <xf numFmtId="212" fontId="56" fillId="0" borderId="0"/>
    <xf numFmtId="3" fontId="5" fillId="28" borderId="0"/>
    <xf numFmtId="0" fontId="50" fillId="0" borderId="0">
      <alignment horizontal="left"/>
    </xf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3" fontId="165" fillId="0" borderId="0"/>
    <xf numFmtId="331" fontId="166" fillId="0" borderId="0"/>
    <xf numFmtId="38" fontId="20" fillId="5" borderId="0" applyNumberFormat="0" applyBorder="0" applyAlignment="0" applyProtection="0"/>
    <xf numFmtId="38" fontId="20" fillId="5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56" fillId="0" borderId="0" applyBorder="0">
      <alignment horizontal="left"/>
    </xf>
    <xf numFmtId="292" fontId="14" fillId="57" borderId="9" applyNumberFormat="0" applyFont="0" applyAlignment="0"/>
    <xf numFmtId="332" fontId="96" fillId="0" borderId="0" applyFont="0" applyFill="0" applyBorder="0" applyAlignment="0" applyProtection="0">
      <alignment horizontal="right"/>
    </xf>
    <xf numFmtId="333" fontId="56" fillId="0" borderId="0"/>
    <xf numFmtId="0" fontId="113" fillId="0" borderId="0"/>
    <xf numFmtId="0" fontId="167" fillId="0" borderId="0">
      <alignment horizontal="left"/>
    </xf>
    <xf numFmtId="0" fontId="168" fillId="0" borderId="0" applyProtection="0">
      <alignment horizontal="right" vertical="top"/>
    </xf>
    <xf numFmtId="0" fontId="89" fillId="0" borderId="24" applyNumberFormat="0" applyAlignment="0" applyProtection="0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169" fillId="0" borderId="0"/>
    <xf numFmtId="0" fontId="170" fillId="0" borderId="0">
      <alignment horizontal="centerContinuous" vertical="center"/>
    </xf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3" fillId="0" borderId="0">
      <alignment horizontal="left"/>
    </xf>
    <xf numFmtId="0" fontId="174" fillId="0" borderId="28">
      <alignment horizontal="left" vertical="top"/>
    </xf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7" fillId="0" borderId="0">
      <alignment horizontal="left"/>
    </xf>
    <xf numFmtId="0" fontId="178" fillId="0" borderId="28">
      <alignment horizontal="left" vertical="top"/>
    </xf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80" fillId="0" borderId="0">
      <alignment horizontal="lef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84" fillId="0" borderId="0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287" fontId="181" fillId="0" borderId="0">
      <protection locked="0"/>
    </xf>
    <xf numFmtId="287" fontId="181" fillId="0" borderId="0">
      <protection locked="0"/>
    </xf>
    <xf numFmtId="176" fontId="182" fillId="0" borderId="0">
      <alignment horizontal="left"/>
    </xf>
    <xf numFmtId="3" fontId="5" fillId="34" borderId="0"/>
    <xf numFmtId="3" fontId="5" fillId="5" borderId="0"/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76" fontId="184" fillId="0" borderId="0" applyNumberFormat="0" applyFill="0" applyBorder="0" applyAlignment="0" applyProtection="0">
      <alignment horizontal="center" vertical="top" wrapText="1"/>
    </xf>
    <xf numFmtId="176" fontId="185" fillId="0" borderId="0" applyNumberFormat="0" applyFill="0" applyBorder="0" applyAlignment="0" applyProtection="0"/>
    <xf numFmtId="0" fontId="186" fillId="58" borderId="0" applyNumberFormat="0" applyBorder="0" applyAlignment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/>
    <xf numFmtId="49" fontId="56" fillId="0" borderId="0">
      <alignment horizontal="left"/>
    </xf>
    <xf numFmtId="49" fontId="194" fillId="0" borderId="0">
      <alignment horizontal="left"/>
    </xf>
    <xf numFmtId="1" fontId="22" fillId="0" borderId="0" applyFont="0" applyFill="0" applyBorder="0" applyAlignment="0" applyProtection="0"/>
    <xf numFmtId="1" fontId="14" fillId="0" borderId="0" applyFont="0" applyFill="0" applyBorder="0" applyAlignment="0" applyProtection="0"/>
    <xf numFmtId="49" fontId="56" fillId="0" borderId="0"/>
    <xf numFmtId="267" fontId="22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88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21" fontId="71" fillId="34" borderId="0"/>
    <xf numFmtId="334" fontId="51" fillId="0" borderId="0" applyFill="0" applyBorder="0">
      <alignment vertical="top"/>
    </xf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" fillId="0" borderId="0" applyNumberFormat="0" applyFill="0" applyBorder="0" applyAlignment="0" applyProtection="0"/>
    <xf numFmtId="0" fontId="130" fillId="13" borderId="3" applyNumberFormat="0" applyAlignment="0" applyProtection="0"/>
    <xf numFmtId="222" fontId="198" fillId="7" borderId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20" fillId="59" borderId="0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130" fillId="13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174" fontId="199" fillId="60" borderId="0"/>
    <xf numFmtId="0" fontId="200" fillId="0" borderId="35"/>
    <xf numFmtId="9" fontId="201" fillId="0" borderId="35" applyFill="0" applyAlignment="0" applyProtection="0"/>
    <xf numFmtId="0" fontId="202" fillId="0" borderId="35"/>
    <xf numFmtId="37" fontId="115" fillId="5" borderId="0" applyFont="0" applyBorder="0" applyProtection="0"/>
    <xf numFmtId="292" fontId="14" fillId="57" borderId="0" applyNumberFormat="0" applyFont="0" applyBorder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335" fontId="203" fillId="0" borderId="0"/>
    <xf numFmtId="336" fontId="203" fillId="0" borderId="0"/>
    <xf numFmtId="0" fontId="204" fillId="61" borderId="0" applyNumberFormat="0" applyBorder="0" applyProtection="0"/>
    <xf numFmtId="0" fontId="205" fillId="62" borderId="0" applyNumberFormat="0"/>
    <xf numFmtId="0" fontId="57" fillId="9" borderId="0" applyNumberFormat="0" applyBorder="0" applyAlignment="0" applyProtection="0"/>
    <xf numFmtId="0" fontId="206" fillId="15" borderId="0">
      <alignment vertical="center"/>
    </xf>
    <xf numFmtId="337" fontId="207" fillId="0" borderId="36">
      <alignment horizontal="center"/>
    </xf>
    <xf numFmtId="0" fontId="208" fillId="0" borderId="0"/>
    <xf numFmtId="0" fontId="208" fillId="0" borderId="0" applyAlignment="0"/>
    <xf numFmtId="209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76" fontId="20" fillId="0" borderId="0" applyNumberFormat="0" applyProtection="0">
      <alignment horizontal="left" vertical="top" wrapText="1"/>
    </xf>
    <xf numFmtId="164" fontId="14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82" fillId="0" borderId="16" applyNumberFormat="0" applyFill="0" applyAlignment="0" applyProtection="0"/>
    <xf numFmtId="0" fontId="80" fillId="43" borderId="15" applyNumberFormat="0" applyAlignment="0" applyProtection="0"/>
    <xf numFmtId="1" fontId="209" fillId="1" borderId="37">
      <protection locked="0"/>
    </xf>
    <xf numFmtId="0" fontId="210" fillId="0" borderId="0" applyNumberFormat="0" applyFill="0" applyBorder="0" applyAlignment="0" applyProtection="0">
      <alignment vertical="top"/>
      <protection locked="0"/>
    </xf>
    <xf numFmtId="38" fontId="211" fillId="0" borderId="0"/>
    <xf numFmtId="38" fontId="212" fillId="0" borderId="0"/>
    <xf numFmtId="38" fontId="213" fillId="0" borderId="0"/>
    <xf numFmtId="38" fontId="214" fillId="0" borderId="0"/>
    <xf numFmtId="0" fontId="53" fillId="0" borderId="0"/>
    <xf numFmtId="0" fontId="53" fillId="0" borderId="0"/>
    <xf numFmtId="264" fontId="25" fillId="5" borderId="0" applyFont="0"/>
    <xf numFmtId="0" fontId="48" fillId="0" borderId="0"/>
    <xf numFmtId="0" fontId="215" fillId="0" borderId="0"/>
    <xf numFmtId="0" fontId="216" fillId="0" borderId="0">
      <alignment horizontal="center"/>
    </xf>
    <xf numFmtId="236" fontId="217" fillId="0" borderId="0" applyNumberFormat="0" applyFill="0" applyBorder="0" applyAlignment="0" applyProtection="0"/>
    <xf numFmtId="0" fontId="20" fillId="0" borderId="0" applyNumberFormat="0" applyFill="0" applyBorder="0" applyProtection="0">
      <alignment horizontal="left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20" fillId="0" borderId="0" applyNumberFormat="0" applyFill="0" applyBorder="0" applyAlignment="0" applyProtection="0">
      <alignment horizontal="right"/>
    </xf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174" fontId="5" fillId="63" borderId="0"/>
    <xf numFmtId="0" fontId="221" fillId="0" borderId="0"/>
    <xf numFmtId="0" fontId="5" fillId="64" borderId="0" applyNumberFormat="0" applyFont="0" applyBorder="0" applyAlignment="0"/>
    <xf numFmtId="338" fontId="5" fillId="65" borderId="38" applyNumberFormat="0" applyFont="0" applyBorder="0" applyAlignment="0"/>
    <xf numFmtId="17" fontId="18" fillId="0" borderId="0"/>
    <xf numFmtId="3" fontId="1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14" fontId="207" fillId="0" borderId="36">
      <alignment horizontal="center"/>
    </xf>
    <xf numFmtId="0" fontId="50" fillId="0" borderId="0">
      <alignment horizontal="left"/>
    </xf>
    <xf numFmtId="339" fontId="207" fillId="0" borderId="36"/>
    <xf numFmtId="40" fontId="73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5" fillId="0" borderId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2" fontId="223" fillId="0" borderId="0" applyFont="0"/>
    <xf numFmtId="341" fontId="20" fillId="0" borderId="0"/>
    <xf numFmtId="342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66" fontId="8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50" fontId="5" fillId="0" borderId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3" fontId="20" fillId="0" borderId="0" applyFont="0" applyFill="0" applyBorder="0" applyAlignment="0" applyProtection="0"/>
    <xf numFmtId="342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24" fillId="0" borderId="0" applyFont="0" applyFill="0" applyBorder="0" applyAlignment="0" applyProtection="0"/>
    <xf numFmtId="248" fontId="73" fillId="0" borderId="0" applyFont="0" applyFill="0" applyBorder="0" applyAlignment="0" applyProtection="0"/>
    <xf numFmtId="342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5" fillId="0" borderId="0" applyFont="0" applyFill="0" applyBorder="0" applyAlignment="0" applyProtection="0"/>
    <xf numFmtId="355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56" fontId="5" fillId="0" borderId="0" applyFont="0" applyFill="0" applyBorder="0" applyAlignment="0" applyProtection="0"/>
    <xf numFmtId="3" fontId="15" fillId="0" borderId="0"/>
    <xf numFmtId="0" fontId="5" fillId="0" borderId="2"/>
    <xf numFmtId="3" fontId="15" fillId="0" borderId="0"/>
    <xf numFmtId="357" fontId="225" fillId="0" borderId="0" applyFont="0" applyFill="0" applyBorder="0" applyAlignment="0" applyProtection="0"/>
    <xf numFmtId="358" fontId="22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0" fontId="70" fillId="0" borderId="0" applyNumberFormat="0" applyFont="0" applyFill="0" applyBorder="0" applyAlignment="0" applyProtection="0"/>
    <xf numFmtId="361" fontId="5" fillId="0" borderId="0" applyFont="0" applyFill="0" applyBorder="0" applyAlignment="0" applyProtection="0"/>
    <xf numFmtId="362" fontId="5" fillId="0" borderId="0" applyFont="0" applyFill="0" applyBorder="0" applyAlignment="0" applyProtection="0"/>
    <xf numFmtId="0" fontId="5" fillId="0" borderId="0">
      <protection locked="0"/>
    </xf>
    <xf numFmtId="363" fontId="118" fillId="0" borderId="0">
      <protection locked="0"/>
    </xf>
    <xf numFmtId="0" fontId="5" fillId="0" borderId="0">
      <protection locked="0"/>
    </xf>
    <xf numFmtId="364" fontId="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4" fontId="56" fillId="0" borderId="0" applyFont="0" applyAlignment="0">
      <alignment horizontal="center"/>
    </xf>
    <xf numFmtId="3" fontId="226" fillId="0" borderId="0" applyNumberFormat="0">
      <alignment horizontal="right"/>
    </xf>
    <xf numFmtId="365" fontId="96" fillId="0" borderId="0" applyFont="0" applyFill="0" applyBorder="0" applyProtection="0">
      <alignment horizontal="right"/>
    </xf>
    <xf numFmtId="366" fontId="14" fillId="0" borderId="0" applyFill="0" applyBorder="0" applyProtection="0">
      <alignment horizontal="right"/>
    </xf>
    <xf numFmtId="0" fontId="227" fillId="0" borderId="26" applyNumberFormat="0" applyFill="0" applyAlignment="0" applyProtection="0"/>
    <xf numFmtId="0" fontId="228" fillId="0" borderId="29" applyNumberFormat="0" applyFill="0" applyAlignment="0" applyProtection="0"/>
    <xf numFmtId="0" fontId="127" fillId="0" borderId="31" applyNumberFormat="0" applyFill="0" applyAlignment="0" applyProtection="0"/>
    <xf numFmtId="0" fontId="127" fillId="0" borderId="0" applyNumberFormat="0" applyFill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31" fillId="60" borderId="0" applyNumberFormat="0" applyFont="0" applyBorder="0" applyAlignment="0">
      <protection hidden="1"/>
    </xf>
    <xf numFmtId="0" fontId="232" fillId="58" borderId="0" applyAlignment="0"/>
    <xf numFmtId="0" fontId="233" fillId="66" borderId="0" applyAlignment="0"/>
    <xf numFmtId="0" fontId="234" fillId="0" borderId="0" applyAlignment="0"/>
    <xf numFmtId="37" fontId="235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0" fontId="236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24" fillId="0" borderId="0"/>
    <xf numFmtId="0" fontId="5" fillId="0" borderId="0"/>
    <xf numFmtId="0" fontId="224" fillId="0" borderId="0"/>
    <xf numFmtId="0" fontId="40" fillId="0" borderId="0"/>
    <xf numFmtId="0" fontId="5" fillId="0" borderId="0"/>
    <xf numFmtId="0" fontId="40" fillId="0" borderId="0"/>
    <xf numFmtId="0" fontId="73" fillId="0" borderId="0"/>
    <xf numFmtId="0" fontId="5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" fillId="0" borderId="0"/>
    <xf numFmtId="368" fontId="5" fillId="0" borderId="0"/>
    <xf numFmtId="369" fontId="5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237" fillId="0" borderId="0"/>
    <xf numFmtId="0" fontId="1" fillId="0" borderId="0"/>
    <xf numFmtId="0" fontId="23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5" fillId="0" borderId="0"/>
    <xf numFmtId="0" fontId="238" fillId="0" borderId="0"/>
    <xf numFmtId="0" fontId="1" fillId="0" borderId="0"/>
    <xf numFmtId="0" fontId="5" fillId="0" borderId="0"/>
    <xf numFmtId="0" fontId="1" fillId="0" borderId="0"/>
    <xf numFmtId="0" fontId="238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21"/>
    <xf numFmtId="0" fontId="4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40" fillId="0" borderId="0"/>
    <xf numFmtId="0" fontId="40" fillId="0" borderId="0"/>
    <xf numFmtId="0" fontId="237" fillId="0" borderId="0"/>
    <xf numFmtId="0" fontId="5" fillId="0" borderId="0"/>
    <xf numFmtId="0" fontId="40" fillId="0" borderId="0"/>
    <xf numFmtId="0" fontId="40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>
      <alignment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3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1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1" fontId="156" fillId="0" borderId="9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56" fillId="0" borderId="9">
      <alignment horizontal="center"/>
    </xf>
    <xf numFmtId="1" fontId="156" fillId="0" borderId="9">
      <alignment horizontal="center"/>
    </xf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1" fillId="0" borderId="0" applyFill="0" applyBorder="0" applyAlignment="0" applyProtection="0"/>
    <xf numFmtId="3" fontId="5" fillId="0" borderId="0" applyFill="0" applyBorder="0" applyAlignment="0" applyProtection="0"/>
    <xf numFmtId="3" fontId="241" fillId="0" borderId="0" applyFill="0" applyBorder="0" applyAlignment="0" applyProtection="0"/>
    <xf numFmtId="0" fontId="242" fillId="0" borderId="0" applyFill="0" applyBorder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68" fillId="10" borderId="0" applyNumberFormat="0" applyBorder="0" applyAlignment="0" applyProtection="0"/>
    <xf numFmtId="0" fontId="243" fillId="67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4" fillId="0" borderId="39" applyFill="0" applyProtection="0">
      <alignment horizontal="right" wrapText="1"/>
    </xf>
    <xf numFmtId="0" fontId="244" fillId="0" borderId="0" applyFill="0" applyProtection="0">
      <alignment wrapText="1"/>
    </xf>
    <xf numFmtId="0" fontId="245" fillId="0" borderId="40" applyNumberFormat="0" applyFill="0" applyAlignment="0" applyProtection="0"/>
    <xf numFmtId="0" fontId="2" fillId="0" borderId="0" applyAlignment="0" applyProtection="0"/>
    <xf numFmtId="0" fontId="245" fillId="0" borderId="41" applyNumberFormat="0" applyFill="0" applyAlignment="0" applyProtection="0"/>
    <xf numFmtId="37" fontId="240" fillId="60" borderId="0" applyNumberFormat="0" applyFont="0" applyBorder="0" applyAlignment="0" applyProtection="0"/>
    <xf numFmtId="0" fontId="239" fillId="23" borderId="19" applyNumberFormat="0" applyAlignment="0" applyProtection="0"/>
    <xf numFmtId="0" fontId="102" fillId="0" borderId="0" applyNumberFormat="0" applyFont="0" applyAlignment="0">
      <alignment horizontal="center"/>
    </xf>
    <xf numFmtId="0" fontId="85" fillId="0" borderId="0" applyNumberFormat="0" applyBorder="0" applyAlignment="0"/>
    <xf numFmtId="0" fontId="246" fillId="0" borderId="0" applyAlignment="0"/>
    <xf numFmtId="0" fontId="247" fillId="0" borderId="0" applyAlignment="0"/>
    <xf numFmtId="0" fontId="65" fillId="0" borderId="0" applyAlignment="0"/>
    <xf numFmtId="0" fontId="136" fillId="0" borderId="0" applyNumberFormat="0" applyFill="0" applyBorder="0" applyAlignment="0" applyProtection="0"/>
    <xf numFmtId="0" fontId="248" fillId="0" borderId="0" applyAlignment="0"/>
    <xf numFmtId="0" fontId="21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Alignment="0"/>
    <xf numFmtId="0" fontId="249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5" fillId="0" borderId="43" applyNumberFormat="0" applyFont="0" applyFill="0" applyAlignment="0" applyProtection="0"/>
    <xf numFmtId="0" fontId="5" fillId="0" borderId="43" applyNumberFormat="0" applyFon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81" fillId="43" borderId="15" applyNumberFormat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53" fillId="0" borderId="0"/>
    <xf numFmtId="0" fontId="254" fillId="0" borderId="0"/>
    <xf numFmtId="0" fontId="261" fillId="0" borderId="0"/>
    <xf numFmtId="41" fontId="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9" fontId="40" fillId="0" borderId="0" applyFont="0" applyFill="0" applyBorder="0" applyAlignment="0" applyProtection="0"/>
  </cellStyleXfs>
  <cellXfs count="75">
    <xf numFmtId="0" fontId="0" fillId="0" borderId="0" xfId="0"/>
    <xf numFmtId="0" fontId="255" fillId="0" borderId="0" xfId="0" applyFont="1"/>
    <xf numFmtId="0" fontId="256" fillId="0" borderId="0" xfId="0" applyFont="1"/>
    <xf numFmtId="0" fontId="257" fillId="68" borderId="45" xfId="0" applyFont="1" applyFill="1" applyBorder="1" applyAlignment="1">
      <alignment horizontal="left" vertical="center"/>
    </xf>
    <xf numFmtId="0" fontId="257" fillId="68" borderId="46" xfId="0" applyFont="1" applyFill="1" applyBorder="1" applyAlignment="1">
      <alignment horizontal="left" vertical="center"/>
    </xf>
    <xf numFmtId="0" fontId="255" fillId="0" borderId="45" xfId="0" applyFont="1" applyBorder="1" applyAlignment="1">
      <alignment horizontal="left" vertical="center"/>
    </xf>
    <xf numFmtId="0" fontId="255" fillId="0" borderId="46" xfId="0" applyFont="1" applyBorder="1" applyAlignment="1">
      <alignment horizontal="left" vertical="center"/>
    </xf>
    <xf numFmtId="9" fontId="255" fillId="0" borderId="47" xfId="1" applyFont="1" applyBorder="1" applyAlignment="1">
      <alignment horizontal="center" vertical="center"/>
    </xf>
    <xf numFmtId="0" fontId="255" fillId="69" borderId="45" xfId="0" applyFont="1" applyFill="1" applyBorder="1" applyAlignment="1">
      <alignment horizontal="left" vertical="center"/>
    </xf>
    <xf numFmtId="0" fontId="255" fillId="69" borderId="46" xfId="0" applyFont="1" applyFill="1" applyBorder="1" applyAlignment="1">
      <alignment horizontal="left" vertical="center"/>
    </xf>
    <xf numFmtId="0" fontId="256" fillId="0" borderId="0" xfId="0" applyFont="1" applyAlignment="1">
      <alignment horizontal="left" vertical="center"/>
    </xf>
    <xf numFmtId="0" fontId="255" fillId="0" borderId="0" xfId="0" applyFont="1" applyAlignment="1">
      <alignment horizontal="left" vertical="center"/>
    </xf>
    <xf numFmtId="0" fontId="257" fillId="68" borderId="0" xfId="0" applyFont="1" applyFill="1" applyAlignment="1">
      <alignment horizontal="left" vertical="center"/>
    </xf>
    <xf numFmtId="0" fontId="257" fillId="68" borderId="0" xfId="0" applyFont="1" applyFill="1" applyAlignment="1">
      <alignment horizontal="center" vertical="center"/>
    </xf>
    <xf numFmtId="9" fontId="255" fillId="0" borderId="0" xfId="1" applyFont="1" applyFill="1" applyBorder="1" applyAlignment="1">
      <alignment horizontal="center" vertical="center"/>
    </xf>
    <xf numFmtId="0" fontId="257" fillId="68" borderId="46" xfId="0" applyFont="1" applyFill="1" applyBorder="1" applyAlignment="1">
      <alignment horizontal="center" vertical="center"/>
    </xf>
    <xf numFmtId="9" fontId="255" fillId="0" borderId="46" xfId="1" applyFont="1" applyBorder="1" applyAlignment="1">
      <alignment horizontal="center" vertical="center"/>
    </xf>
    <xf numFmtId="9" fontId="255" fillId="69" borderId="46" xfId="1" applyFont="1" applyFill="1" applyBorder="1" applyAlignment="1">
      <alignment horizontal="center" vertical="center"/>
    </xf>
    <xf numFmtId="0" fontId="255" fillId="71" borderId="0" xfId="0" applyFont="1" applyFill="1" applyAlignment="1">
      <alignment horizontal="right"/>
    </xf>
    <xf numFmtId="0" fontId="256" fillId="70" borderId="0" xfId="0" applyFont="1" applyFill="1" applyAlignment="1">
      <alignment vertical="center"/>
    </xf>
    <xf numFmtId="0" fontId="255" fillId="70" borderId="0" xfId="0" applyFont="1" applyFill="1" applyAlignment="1">
      <alignment vertical="center"/>
    </xf>
    <xf numFmtId="0" fontId="256" fillId="0" borderId="48" xfId="0" applyFont="1" applyBorder="1" applyAlignment="1">
      <alignment vertical="center"/>
    </xf>
    <xf numFmtId="0" fontId="255" fillId="0" borderId="0" xfId="0" applyFont="1" applyAlignment="1">
      <alignment horizontal="right"/>
    </xf>
    <xf numFmtId="0" fontId="255" fillId="71" borderId="0" xfId="0" applyFont="1" applyFill="1" applyAlignment="1">
      <alignment vertical="center"/>
    </xf>
    <xf numFmtId="0" fontId="260" fillId="70" borderId="0" xfId="0" applyFont="1" applyFill="1" applyAlignment="1">
      <alignment vertical="center"/>
    </xf>
    <xf numFmtId="175" fontId="260" fillId="70" borderId="0" xfId="0" applyNumberFormat="1" applyFont="1" applyFill="1" applyAlignment="1">
      <alignment horizontal="center" vertical="center"/>
    </xf>
    <xf numFmtId="175" fontId="258" fillId="71" borderId="0" xfId="0" applyNumberFormat="1" applyFont="1" applyFill="1" applyAlignment="1">
      <alignment horizontal="center" vertical="center"/>
    </xf>
    <xf numFmtId="0" fontId="255" fillId="0" borderId="0" xfId="0" applyFont="1" applyAlignment="1">
      <alignment vertical="center"/>
    </xf>
    <xf numFmtId="3" fontId="258" fillId="0" borderId="0" xfId="0" applyNumberFormat="1" applyFont="1" applyAlignment="1">
      <alignment horizontal="center" vertical="center"/>
    </xf>
    <xf numFmtId="0" fontId="256" fillId="0" borderId="0" xfId="0" applyFont="1" applyAlignment="1">
      <alignment vertical="center"/>
    </xf>
    <xf numFmtId="0" fontId="256" fillId="71" borderId="0" xfId="0" applyFont="1" applyFill="1" applyAlignment="1">
      <alignment horizontal="left"/>
    </xf>
    <xf numFmtId="0" fontId="256" fillId="70" borderId="0" xfId="0" applyFont="1" applyFill="1"/>
    <xf numFmtId="0" fontId="256" fillId="0" borderId="0" xfId="0" applyFont="1" applyAlignment="1">
      <alignment horizontal="left"/>
    </xf>
    <xf numFmtId="0" fontId="259" fillId="0" borderId="0" xfId="0" applyFont="1" applyAlignment="1">
      <alignment horizontal="left" vertical="center" indent="2"/>
    </xf>
    <xf numFmtId="3" fontId="258" fillId="71" borderId="0" xfId="0" applyNumberFormat="1" applyFont="1" applyFill="1" applyAlignment="1">
      <alignment horizontal="center" vertical="center"/>
    </xf>
    <xf numFmtId="0" fontId="256" fillId="0" borderId="49" xfId="0" applyFont="1" applyBorder="1" applyAlignment="1">
      <alignment vertical="center"/>
    </xf>
    <xf numFmtId="0" fontId="256" fillId="0" borderId="0" xfId="0" applyFont="1" applyAlignment="1">
      <alignment horizontal="center"/>
    </xf>
    <xf numFmtId="17" fontId="256" fillId="0" borderId="48" xfId="0" applyNumberFormat="1" applyFont="1" applyBorder="1" applyAlignment="1">
      <alignment horizontal="center" vertical="center"/>
    </xf>
    <xf numFmtId="14" fontId="256" fillId="0" borderId="48" xfId="0" applyNumberFormat="1" applyFont="1" applyBorder="1" applyAlignment="1">
      <alignment horizontal="center" vertical="center"/>
    </xf>
    <xf numFmtId="0" fontId="260" fillId="0" borderId="0" xfId="0" applyFont="1" applyAlignment="1">
      <alignment horizontal="center"/>
    </xf>
    <xf numFmtId="0" fontId="260" fillId="0" borderId="49" xfId="0" applyFont="1" applyBorder="1" applyAlignment="1">
      <alignment horizontal="center" vertical="center"/>
    </xf>
    <xf numFmtId="0" fontId="260" fillId="71" borderId="0" xfId="0" applyFont="1" applyFill="1" applyAlignment="1">
      <alignment horizontal="center"/>
    </xf>
    <xf numFmtId="41" fontId="260" fillId="70" borderId="0" xfId="0" applyNumberFormat="1" applyFont="1" applyFill="1" applyAlignment="1">
      <alignment horizontal="center" vertical="center"/>
    </xf>
    <xf numFmtId="41" fontId="264" fillId="0" borderId="0" xfId="0" applyNumberFormat="1" applyFont="1" applyAlignment="1">
      <alignment horizontal="center" vertical="center"/>
    </xf>
    <xf numFmtId="41" fontId="260" fillId="0" borderId="0" xfId="0" applyNumberFormat="1" applyFont="1" applyAlignment="1">
      <alignment horizontal="center" vertical="center"/>
    </xf>
    <xf numFmtId="0" fontId="260" fillId="0" borderId="0" xfId="0" applyFont="1" applyAlignment="1">
      <alignment horizontal="center" vertical="center"/>
    </xf>
    <xf numFmtId="262" fontId="265" fillId="0" borderId="0" xfId="1" applyNumberFormat="1" applyFont="1" applyAlignment="1">
      <alignment horizontal="center" vertical="center"/>
    </xf>
    <xf numFmtId="0" fontId="256" fillId="0" borderId="24" xfId="0" applyFont="1" applyBorder="1" applyAlignment="1">
      <alignment vertical="center"/>
    </xf>
    <xf numFmtId="0" fontId="256" fillId="0" borderId="24" xfId="0" applyFont="1" applyBorder="1" applyAlignment="1">
      <alignment horizontal="center" vertical="center"/>
    </xf>
    <xf numFmtId="41" fontId="264" fillId="0" borderId="0" xfId="9377" applyFont="1" applyFill="1" applyAlignment="1">
      <alignment horizontal="center" wrapText="1"/>
    </xf>
    <xf numFmtId="3" fontId="260" fillId="70" borderId="0" xfId="0" applyNumberFormat="1" applyFont="1" applyFill="1" applyAlignment="1">
      <alignment horizontal="center" vertical="center"/>
    </xf>
    <xf numFmtId="3" fontId="264" fillId="71" borderId="0" xfId="0" applyNumberFormat="1" applyFont="1" applyFill="1" applyAlignment="1">
      <alignment horizontal="center"/>
    </xf>
    <xf numFmtId="3" fontId="260" fillId="0" borderId="0" xfId="0" applyNumberFormat="1" applyFont="1" applyAlignment="1">
      <alignment horizontal="center"/>
    </xf>
    <xf numFmtId="3" fontId="260" fillId="70" borderId="0" xfId="0" applyNumberFormat="1" applyFont="1" applyFill="1" applyAlignment="1">
      <alignment horizontal="center"/>
    </xf>
    <xf numFmtId="3" fontId="260" fillId="71" borderId="0" xfId="0" applyNumberFormat="1" applyFont="1" applyFill="1" applyAlignment="1">
      <alignment horizontal="center"/>
    </xf>
    <xf numFmtId="3" fontId="264" fillId="0" borderId="0" xfId="0" applyNumberFormat="1" applyFont="1" applyAlignment="1">
      <alignment horizontal="center"/>
    </xf>
    <xf numFmtId="0" fontId="255" fillId="0" borderId="0" xfId="0" applyFont="1" applyAlignment="1">
      <alignment horizontal="left" vertical="top" wrapText="1"/>
    </xf>
    <xf numFmtId="0" fontId="255" fillId="0" borderId="0" xfId="0" applyFont="1" applyAlignment="1">
      <alignment vertical="top" wrapText="1"/>
    </xf>
    <xf numFmtId="262" fontId="264" fillId="0" borderId="0" xfId="1" applyNumberFormat="1" applyFont="1" applyFill="1" applyAlignment="1">
      <alignment horizontal="center"/>
    </xf>
    <xf numFmtId="0" fontId="266" fillId="0" borderId="0" xfId="2" applyFont="1" applyAlignment="1">
      <alignment vertical="center"/>
    </xf>
    <xf numFmtId="0" fontId="255" fillId="0" borderId="14" xfId="0" applyFont="1" applyBorder="1"/>
    <xf numFmtId="0" fontId="255" fillId="71" borderId="0" xfId="0" applyFont="1" applyFill="1"/>
    <xf numFmtId="0" fontId="255" fillId="0" borderId="0" xfId="0" applyFont="1" applyAlignment="1">
      <alignment wrapText="1"/>
    </xf>
    <xf numFmtId="0" fontId="267" fillId="0" borderId="0" xfId="2" applyFont="1" applyAlignment="1">
      <alignment horizontal="center" vertical="center"/>
    </xf>
    <xf numFmtId="0" fontId="256" fillId="71" borderId="0" xfId="0" applyFont="1" applyFill="1"/>
    <xf numFmtId="41" fontId="256" fillId="71" borderId="0" xfId="9377" applyFont="1" applyFill="1"/>
    <xf numFmtId="41" fontId="255" fillId="71" borderId="0" xfId="9377" applyFont="1" applyFill="1"/>
    <xf numFmtId="3" fontId="264" fillId="71" borderId="0" xfId="0" applyNumberFormat="1" applyFont="1" applyFill="1"/>
    <xf numFmtId="41" fontId="255" fillId="0" borderId="0" xfId="9377" applyFont="1"/>
    <xf numFmtId="0" fontId="266" fillId="0" borderId="0" xfId="2" applyFont="1" applyBorder="1" applyAlignment="1">
      <alignment vertical="center"/>
    </xf>
    <xf numFmtId="3" fontId="255" fillId="0" borderId="0" xfId="0" applyNumberFormat="1" applyFont="1"/>
    <xf numFmtId="0" fontId="269" fillId="71" borderId="0" xfId="0" applyFont="1" applyFill="1" applyAlignment="1">
      <alignment horizontal="left"/>
    </xf>
    <xf numFmtId="0" fontId="270" fillId="70" borderId="0" xfId="0" applyFont="1" applyFill="1" applyAlignment="1">
      <alignment horizontal="left"/>
    </xf>
    <xf numFmtId="0" fontId="255" fillId="0" borderId="25" xfId="0" applyFont="1" applyBorder="1"/>
    <xf numFmtId="0" fontId="257" fillId="68" borderId="0" xfId="0" applyFont="1" applyFill="1" applyAlignment="1">
      <alignment horizontal="left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20"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A18D4C-F03E-4689-BFA4-DAC382C805E5}" name="Tabla4" displayName="Tabla4" ref="B12:G28" headerRowCount="0" headerRowDxfId="19" dataDxfId="18" totalsRowDxfId="17">
  <tableColumns count="6">
    <tableColumn id="1" xr3:uid="{1145A176-2DE4-49C9-B492-08C2F0DD9E43}" name="Columna1" totalsRowLabel="Total" headerRowDxfId="16" dataDxfId="15" totalsRowDxfId="14"/>
    <tableColumn id="2" xr3:uid="{42979A68-90F3-42F4-BD37-DB5123271005}" name="Columna2" headerRowDxfId="13" dataDxfId="12" totalsRowDxfId="11"/>
    <tableColumn id="3" xr3:uid="{E4EBFE33-5405-427C-A559-55828D1061D5}" name="Columna3" headerRowDxfId="10" dataDxfId="9" totalsRowDxfId="8"/>
    <tableColumn id="4" xr3:uid="{501CB923-340B-4DD1-95EA-A96344CD44D7}" name="Columna4" headerRowDxfId="7" dataDxfId="6" totalsRowDxfId="5"/>
    <tableColumn id="5" xr3:uid="{8CB092B5-09E0-49D2-857D-310C8B167C63}" name="Columna5" headerRowDxfId="4" dataDxfId="3" dataCellStyle="Porcentaje"/>
    <tableColumn id="6" xr3:uid="{AE7939BE-26C6-45ED-86E0-7885376E7D5F}" name="Columna6" headerRowDxfId="2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0"/>
  <sheetViews>
    <sheetView showGridLines="0" zoomScale="115" zoomScaleNormal="115" workbookViewId="0">
      <selection activeCell="I23" sqref="I23"/>
    </sheetView>
  </sheetViews>
  <sheetFormatPr baseColWidth="10" defaultColWidth="11.42578125" defaultRowHeight="12.75"/>
  <cols>
    <col min="1" max="1" width="5.7109375" style="1" customWidth="1"/>
    <col min="2" max="2" width="15" style="1" customWidth="1"/>
    <col min="3" max="3" width="6.5703125" style="1" bestFit="1" customWidth="1"/>
    <col min="4" max="4" width="31.140625" style="1" customWidth="1"/>
    <col min="5" max="5" width="8.7109375" style="1" customWidth="1"/>
    <col min="6" max="6" width="9.140625" style="1" customWidth="1"/>
    <col min="7" max="7" width="49" style="1" customWidth="1"/>
    <col min="8" max="16384" width="11.42578125" style="1"/>
  </cols>
  <sheetData>
    <row r="2" spans="2:7">
      <c r="B2" s="59" t="s">
        <v>0</v>
      </c>
    </row>
    <row r="4" spans="2:7">
      <c r="B4" s="2" t="s">
        <v>13</v>
      </c>
    </row>
    <row r="5" spans="2:7">
      <c r="B5" s="3" t="s">
        <v>14</v>
      </c>
      <c r="C5" s="4"/>
      <c r="D5" s="74" t="s">
        <v>1</v>
      </c>
      <c r="E5" s="74"/>
      <c r="F5" s="74"/>
    </row>
    <row r="6" spans="2:7">
      <c r="B6" s="5" t="s">
        <v>15</v>
      </c>
      <c r="C6" s="6"/>
      <c r="D6" s="6" t="s">
        <v>90</v>
      </c>
      <c r="E6" s="6"/>
      <c r="F6" s="7"/>
    </row>
    <row r="7" spans="2:7">
      <c r="B7" s="5" t="s">
        <v>89</v>
      </c>
      <c r="C7" s="6"/>
      <c r="D7" s="6" t="s">
        <v>91</v>
      </c>
      <c r="E7" s="6"/>
      <c r="F7" s="7"/>
    </row>
    <row r="10" spans="2:7">
      <c r="B10" s="10" t="s">
        <v>16</v>
      </c>
      <c r="C10" s="11"/>
      <c r="D10" s="11"/>
      <c r="E10" s="11"/>
      <c r="F10" s="11"/>
      <c r="G10" s="11"/>
    </row>
    <row r="11" spans="2:7" ht="4.5" customHeight="1"/>
    <row r="12" spans="2:7">
      <c r="B12" s="12" t="s">
        <v>17</v>
      </c>
      <c r="C12" s="12"/>
      <c r="D12" s="12"/>
      <c r="E12" s="12"/>
      <c r="F12" s="13" t="s">
        <v>18</v>
      </c>
      <c r="G12" s="12" t="s">
        <v>19</v>
      </c>
    </row>
    <row r="13" spans="2:7" ht="15">
      <c r="B13" s="11" t="s">
        <v>80</v>
      </c>
      <c r="C13" s="11"/>
      <c r="D13" s="11"/>
      <c r="E13" s="11" t="s">
        <v>20</v>
      </c>
      <c r="F13" s="14">
        <v>1</v>
      </c>
      <c r="G13" s="11" t="s">
        <v>74</v>
      </c>
    </row>
    <row r="14" spans="2:7" ht="15">
      <c r="B14" s="11" t="s">
        <v>81</v>
      </c>
      <c r="C14" s="11"/>
      <c r="D14" s="11"/>
      <c r="E14" s="11" t="s">
        <v>20</v>
      </c>
      <c r="F14" s="14">
        <v>1</v>
      </c>
      <c r="G14" s="11" t="s">
        <v>74</v>
      </c>
    </row>
    <row r="15" spans="2:7" ht="15">
      <c r="B15" s="11" t="s">
        <v>82</v>
      </c>
      <c r="C15" s="11"/>
      <c r="D15" s="11"/>
      <c r="E15" s="11" t="s">
        <v>20</v>
      </c>
      <c r="F15" s="14">
        <v>1</v>
      </c>
      <c r="G15" s="11" t="s">
        <v>21</v>
      </c>
    </row>
    <row r="16" spans="2:7">
      <c r="B16" s="11" t="s">
        <v>22</v>
      </c>
      <c r="C16" s="11"/>
      <c r="D16" s="11"/>
      <c r="E16" s="11" t="s">
        <v>20</v>
      </c>
      <c r="F16" s="14">
        <v>1</v>
      </c>
      <c r="G16" s="11" t="s">
        <v>74</v>
      </c>
    </row>
    <row r="17" spans="2:7">
      <c r="B17" s="11" t="s">
        <v>23</v>
      </c>
      <c r="C17" s="11"/>
      <c r="D17" s="11"/>
      <c r="E17" s="11" t="s">
        <v>20</v>
      </c>
      <c r="F17" s="14">
        <v>1</v>
      </c>
      <c r="G17" s="11" t="s">
        <v>24</v>
      </c>
    </row>
    <row r="18" spans="2:7">
      <c r="B18" s="11" t="s">
        <v>25</v>
      </c>
      <c r="C18" s="11"/>
      <c r="D18" s="11"/>
      <c r="E18" s="11" t="s">
        <v>20</v>
      </c>
      <c r="F18" s="14">
        <v>1</v>
      </c>
      <c r="G18" s="11" t="s">
        <v>21</v>
      </c>
    </row>
    <row r="19" spans="2:7">
      <c r="B19" s="11" t="s">
        <v>26</v>
      </c>
      <c r="C19" s="11"/>
      <c r="D19" s="11"/>
      <c r="E19" s="11" t="s">
        <v>20</v>
      </c>
      <c r="F19" s="14">
        <v>0.7</v>
      </c>
      <c r="G19" s="11" t="s">
        <v>21</v>
      </c>
    </row>
    <row r="20" spans="2:7">
      <c r="B20" s="11" t="s">
        <v>27</v>
      </c>
      <c r="C20" s="11"/>
      <c r="D20" s="11"/>
      <c r="E20" s="11" t="s">
        <v>20</v>
      </c>
      <c r="F20" s="14">
        <v>1</v>
      </c>
      <c r="G20" s="11" t="s">
        <v>21</v>
      </c>
    </row>
    <row r="21" spans="2:7" ht="15">
      <c r="B21" s="11" t="s">
        <v>83</v>
      </c>
      <c r="C21" s="11"/>
      <c r="D21" s="11"/>
      <c r="E21" s="11" t="s">
        <v>20</v>
      </c>
      <c r="F21" s="14">
        <v>1</v>
      </c>
      <c r="G21" s="11" t="s">
        <v>74</v>
      </c>
    </row>
    <row r="22" spans="2:7" ht="15">
      <c r="B22" s="11" t="s">
        <v>84</v>
      </c>
      <c r="C22" s="11"/>
      <c r="D22" s="11"/>
      <c r="E22" s="11" t="s">
        <v>20</v>
      </c>
      <c r="F22" s="14">
        <v>0.7</v>
      </c>
      <c r="G22" s="11" t="s">
        <v>21</v>
      </c>
    </row>
    <row r="23" spans="2:7" ht="15">
      <c r="B23" s="11" t="s">
        <v>85</v>
      </c>
      <c r="C23" s="11"/>
      <c r="D23" s="11"/>
      <c r="E23" s="11" t="s">
        <v>20</v>
      </c>
      <c r="F23" s="14">
        <v>0.7</v>
      </c>
      <c r="G23" s="11" t="s">
        <v>21</v>
      </c>
    </row>
    <row r="24" spans="2:7" ht="15">
      <c r="B24" s="11" t="s">
        <v>86</v>
      </c>
      <c r="C24" s="11"/>
      <c r="D24" s="11"/>
      <c r="E24" s="11" t="s">
        <v>20</v>
      </c>
      <c r="F24" s="14">
        <v>0.7</v>
      </c>
      <c r="G24" s="11" t="s">
        <v>21</v>
      </c>
    </row>
    <row r="25" spans="2:7">
      <c r="B25" s="11" t="s">
        <v>75</v>
      </c>
      <c r="C25" s="11"/>
      <c r="D25" s="11"/>
      <c r="E25" s="11" t="s">
        <v>20</v>
      </c>
      <c r="F25" s="14">
        <v>1</v>
      </c>
      <c r="G25" s="11" t="s">
        <v>21</v>
      </c>
    </row>
    <row r="26" spans="2:7">
      <c r="B26" s="11" t="s">
        <v>76</v>
      </c>
      <c r="C26" s="11"/>
      <c r="D26" s="11"/>
      <c r="E26" s="11" t="s">
        <v>20</v>
      </c>
      <c r="F26" s="14">
        <v>1</v>
      </c>
      <c r="G26" s="11" t="s">
        <v>78</v>
      </c>
    </row>
    <row r="27" spans="2:7">
      <c r="B27" s="11" t="s">
        <v>28</v>
      </c>
      <c r="C27" s="11"/>
      <c r="D27" s="11"/>
      <c r="E27" s="11" t="s">
        <v>29</v>
      </c>
      <c r="F27" s="14">
        <v>0.35</v>
      </c>
      <c r="G27" s="11" t="s">
        <v>21</v>
      </c>
    </row>
    <row r="28" spans="2:7">
      <c r="B28" s="11" t="s">
        <v>30</v>
      </c>
      <c r="C28" s="11"/>
      <c r="D28" s="11"/>
      <c r="E28" s="11" t="s">
        <v>29</v>
      </c>
      <c r="F28" s="14">
        <v>0.25</v>
      </c>
      <c r="G28" s="11" t="s">
        <v>31</v>
      </c>
    </row>
    <row r="29" spans="2:7" ht="2.1" customHeight="1">
      <c r="B29" s="11"/>
      <c r="C29" s="11"/>
      <c r="D29" s="11"/>
      <c r="E29" s="11"/>
      <c r="F29" s="14"/>
      <c r="G29" s="11"/>
    </row>
    <row r="30" spans="2:7">
      <c r="B30" s="11" t="s">
        <v>32</v>
      </c>
      <c r="C30" s="11"/>
      <c r="D30" s="11"/>
      <c r="E30" s="11"/>
      <c r="F30" s="14"/>
      <c r="G30" s="11"/>
    </row>
    <row r="31" spans="2:7">
      <c r="B31" s="11" t="s">
        <v>77</v>
      </c>
      <c r="C31" s="11"/>
      <c r="D31" s="11"/>
      <c r="E31" s="11"/>
      <c r="F31" s="14"/>
      <c r="G31" s="11"/>
    </row>
    <row r="32" spans="2:7">
      <c r="C32" s="11"/>
      <c r="D32" s="11"/>
      <c r="E32" s="11"/>
      <c r="F32" s="11"/>
      <c r="G32" s="11"/>
    </row>
    <row r="33" spans="2:7">
      <c r="B33" s="10" t="s">
        <v>89</v>
      </c>
      <c r="C33" s="11"/>
      <c r="E33" s="11"/>
      <c r="F33" s="11"/>
      <c r="G33" s="11"/>
    </row>
    <row r="34" spans="2:7" ht="3.75" customHeight="1">
      <c r="B34" s="11"/>
      <c r="C34" s="11"/>
      <c r="D34" s="11"/>
      <c r="E34" s="11"/>
      <c r="F34" s="11"/>
      <c r="G34" s="11"/>
    </row>
    <row r="35" spans="2:7" ht="15" customHeight="1">
      <c r="B35" s="3" t="s">
        <v>17</v>
      </c>
      <c r="C35" s="4"/>
      <c r="D35" s="4" t="s">
        <v>33</v>
      </c>
      <c r="E35" s="4"/>
      <c r="F35" s="15" t="s">
        <v>18</v>
      </c>
      <c r="G35" s="4" t="s">
        <v>19</v>
      </c>
    </row>
    <row r="36" spans="2:7" ht="15" customHeight="1">
      <c r="B36" s="8" t="s">
        <v>22</v>
      </c>
      <c r="C36" s="9"/>
      <c r="D36" s="9" t="s">
        <v>98</v>
      </c>
      <c r="E36" s="9" t="s">
        <v>20</v>
      </c>
      <c r="F36" s="17">
        <v>1</v>
      </c>
      <c r="G36" s="9" t="s">
        <v>79</v>
      </c>
    </row>
    <row r="37" spans="2:7" ht="15" customHeight="1">
      <c r="B37" s="5" t="s">
        <v>25</v>
      </c>
      <c r="C37" s="6"/>
      <c r="D37" s="6" t="s">
        <v>98</v>
      </c>
      <c r="E37" s="6" t="s">
        <v>20</v>
      </c>
      <c r="F37" s="16">
        <v>1</v>
      </c>
      <c r="G37" s="6" t="s">
        <v>79</v>
      </c>
    </row>
    <row r="38" spans="2:7" ht="15" customHeight="1">
      <c r="B38" s="8" t="s">
        <v>34</v>
      </c>
      <c r="C38" s="9"/>
      <c r="D38" s="9" t="s">
        <v>98</v>
      </c>
      <c r="E38" s="9" t="s">
        <v>20</v>
      </c>
      <c r="F38" s="17">
        <v>1</v>
      </c>
      <c r="G38" s="9" t="s">
        <v>79</v>
      </c>
    </row>
    <row r="39" spans="2:7">
      <c r="B39" s="11" t="s">
        <v>73</v>
      </c>
    </row>
    <row r="40" spans="2:7" ht="15" customHeight="1"/>
  </sheetData>
  <mergeCells count="1">
    <mergeCell ref="D5:F5"/>
  </mergeCells>
  <phoneticPr fontId="262" type="noConversion"/>
  <hyperlinks>
    <hyperlink ref="B2" location="'Descripción Negocios'!A1" display="INICIO" xr:uid="{1AE24190-87BA-4415-BDCD-EDB945ED6EFF}"/>
  </hyperlinks>
  <pageMargins left="0.7" right="0.7" top="0.75" bottom="0.75" header="0.3" footer="0.3"/>
  <pageSetup orientation="portrait" r:id="rId1"/>
  <customProperties>
    <customPr name="_pios_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zoomScale="160" zoomScaleNormal="160" workbookViewId="0">
      <selection activeCell="C27" sqref="C27"/>
    </sheetView>
  </sheetViews>
  <sheetFormatPr baseColWidth="10" defaultColWidth="11.42578125" defaultRowHeight="12.75"/>
  <cols>
    <col min="1" max="1" width="5.7109375" style="1" customWidth="1"/>
    <col min="2" max="2" width="54.5703125" style="1" customWidth="1"/>
    <col min="3" max="4" width="13.7109375" style="39" customWidth="1"/>
    <col min="5" max="16384" width="11.42578125" style="1"/>
  </cols>
  <sheetData>
    <row r="1" spans="1:6">
      <c r="B1" s="59" t="s">
        <v>0</v>
      </c>
      <c r="C1" s="63"/>
      <c r="D1" s="63"/>
    </row>
    <row r="3" spans="1:6" ht="13.5" thickBot="1">
      <c r="A3" s="60"/>
      <c r="B3" s="35" t="s">
        <v>54</v>
      </c>
      <c r="C3" s="40" t="s">
        <v>103</v>
      </c>
      <c r="D3" s="40" t="s">
        <v>100</v>
      </c>
    </row>
    <row r="4" spans="1:6" s="18" customFormat="1" ht="6.75" customHeight="1">
      <c r="C4" s="41"/>
      <c r="D4" s="41"/>
    </row>
    <row r="5" spans="1:6" s="64" customFormat="1">
      <c r="B5" s="19" t="s">
        <v>55</v>
      </c>
      <c r="C5" s="42">
        <v>148058</v>
      </c>
      <c r="D5" s="42">
        <v>140243</v>
      </c>
      <c r="E5" s="65"/>
      <c r="F5" s="65"/>
    </row>
    <row r="6" spans="1:6" s="61" customFormat="1">
      <c r="B6" s="27" t="s">
        <v>3</v>
      </c>
      <c r="C6" s="66">
        <v>-101629</v>
      </c>
      <c r="D6" s="66">
        <v>-99690</v>
      </c>
      <c r="E6" s="66"/>
      <c r="F6" s="66"/>
    </row>
    <row r="7" spans="1:6" s="61" customFormat="1">
      <c r="B7" s="29" t="s">
        <v>56</v>
      </c>
      <c r="C7" s="44">
        <f>+C6+C5</f>
        <v>46429</v>
      </c>
      <c r="D7" s="44">
        <f>+D6+D5</f>
        <v>40553</v>
      </c>
      <c r="E7" s="66"/>
      <c r="F7" s="66"/>
    </row>
    <row r="8" spans="1:6" s="61" customFormat="1">
      <c r="B8" s="27" t="s">
        <v>5</v>
      </c>
      <c r="C8" s="66">
        <v>-22650</v>
      </c>
      <c r="D8" s="66">
        <v>-23405</v>
      </c>
      <c r="E8" s="66"/>
      <c r="F8" s="66"/>
    </row>
    <row r="9" spans="1:6" s="61" customFormat="1">
      <c r="B9" s="19" t="s">
        <v>57</v>
      </c>
      <c r="C9" s="42">
        <f>+C8+C7</f>
        <v>23779</v>
      </c>
      <c r="D9" s="42">
        <f>+D8+D7</f>
        <v>17148</v>
      </c>
      <c r="E9" s="66"/>
      <c r="F9" s="66"/>
    </row>
    <row r="10" spans="1:6" s="61" customFormat="1">
      <c r="B10" s="27" t="s">
        <v>58</v>
      </c>
      <c r="C10" s="67">
        <f>34-254-302</f>
        <v>-522</v>
      </c>
      <c r="D10" s="67">
        <f>75-307+5978</f>
        <v>5746</v>
      </c>
      <c r="E10" s="66"/>
    </row>
    <row r="11" spans="1:6" s="61" customFormat="1">
      <c r="B11" s="27" t="s">
        <v>59</v>
      </c>
      <c r="C11" s="66">
        <v>5536</v>
      </c>
      <c r="D11" s="66">
        <v>9323</v>
      </c>
      <c r="E11" s="66"/>
      <c r="F11" s="66"/>
    </row>
    <row r="12" spans="1:6" s="61" customFormat="1">
      <c r="B12" s="27" t="s">
        <v>60</v>
      </c>
      <c r="C12" s="66">
        <v>-5689</v>
      </c>
      <c r="D12" s="66">
        <v>-6031</v>
      </c>
      <c r="E12" s="66"/>
      <c r="F12" s="66"/>
    </row>
    <row r="13" spans="1:6" s="61" customFormat="1">
      <c r="B13" s="27" t="s">
        <v>61</v>
      </c>
      <c r="C13" s="66">
        <v>1360</v>
      </c>
      <c r="D13" s="66">
        <v>1154</v>
      </c>
      <c r="E13" s="66"/>
      <c r="F13" s="66"/>
    </row>
    <row r="14" spans="1:6" s="61" customFormat="1">
      <c r="B14" s="27" t="s">
        <v>62</v>
      </c>
      <c r="C14" s="66">
        <v>-1357</v>
      </c>
      <c r="D14" s="66">
        <v>4224</v>
      </c>
      <c r="E14" s="66"/>
      <c r="F14" s="66"/>
    </row>
    <row r="15" spans="1:6" s="61" customFormat="1">
      <c r="B15" s="27" t="s">
        <v>63</v>
      </c>
      <c r="C15" s="66">
        <v>2</v>
      </c>
      <c r="D15" s="66">
        <v>-78</v>
      </c>
      <c r="E15" s="66"/>
      <c r="F15" s="66"/>
    </row>
    <row r="16" spans="1:6" s="61" customFormat="1">
      <c r="B16" s="29" t="s">
        <v>64</v>
      </c>
      <c r="C16" s="43">
        <f>+SUM(C9:C15)</f>
        <v>23109</v>
      </c>
      <c r="D16" s="43">
        <f>+SUM(D9:D15)</f>
        <v>31486</v>
      </c>
      <c r="E16" s="66"/>
      <c r="F16" s="66"/>
    </row>
    <row r="17" spans="2:6" s="61" customFormat="1">
      <c r="B17" s="27" t="s">
        <v>87</v>
      </c>
      <c r="C17" s="68">
        <v>-4206</v>
      </c>
      <c r="D17" s="68">
        <v>-9093</v>
      </c>
      <c r="E17" s="66"/>
      <c r="F17" s="66"/>
    </row>
    <row r="18" spans="2:6" s="61" customFormat="1">
      <c r="B18" s="27" t="s">
        <v>88</v>
      </c>
      <c r="C18" s="68">
        <f>+C17+C16</f>
        <v>18903</v>
      </c>
      <c r="D18" s="68">
        <f>+D17+D16</f>
        <v>22393</v>
      </c>
      <c r="E18" s="68"/>
      <c r="F18" s="68"/>
    </row>
    <row r="19" spans="2:6" ht="18.95" customHeight="1">
      <c r="B19" s="27" t="s">
        <v>99</v>
      </c>
      <c r="C19" s="43">
        <v>0</v>
      </c>
      <c r="D19" s="43">
        <v>0</v>
      </c>
      <c r="E19" s="68"/>
      <c r="F19" s="68"/>
    </row>
    <row r="20" spans="2:6">
      <c r="B20" s="19" t="s">
        <v>65</v>
      </c>
      <c r="C20" s="42">
        <f>+C19+C18</f>
        <v>18903</v>
      </c>
      <c r="D20" s="42">
        <f>+D19+D18</f>
        <v>22393</v>
      </c>
      <c r="E20" s="68"/>
      <c r="F20" s="68"/>
    </row>
    <row r="21" spans="2:6">
      <c r="B21" s="20" t="s">
        <v>11</v>
      </c>
      <c r="C21" s="42">
        <f>C20-C22</f>
        <v>18285</v>
      </c>
      <c r="D21" s="42">
        <v>22020</v>
      </c>
      <c r="E21" s="68"/>
      <c r="F21" s="68"/>
    </row>
    <row r="22" spans="2:6">
      <c r="B22" s="27" t="s">
        <v>12</v>
      </c>
      <c r="C22" s="43">
        <v>618</v>
      </c>
      <c r="D22" s="43">
        <v>373</v>
      </c>
      <c r="E22" s="68"/>
      <c r="F22" s="68"/>
    </row>
    <row r="23" spans="2:6">
      <c r="B23" s="27"/>
      <c r="C23" s="45"/>
      <c r="D23" s="45"/>
      <c r="E23" s="68"/>
      <c r="F23" s="68"/>
    </row>
    <row r="24" spans="2:6">
      <c r="E24" s="68"/>
      <c r="F24" s="68"/>
    </row>
    <row r="25" spans="2:6">
      <c r="B25" s="2" t="s">
        <v>66</v>
      </c>
      <c r="E25" s="68"/>
      <c r="F25" s="68"/>
    </row>
    <row r="26" spans="2:6">
      <c r="B26" s="27" t="s">
        <v>67</v>
      </c>
      <c r="C26" s="43">
        <v>25659</v>
      </c>
      <c r="D26" s="43">
        <v>25456</v>
      </c>
      <c r="E26" s="68"/>
    </row>
    <row r="27" spans="2:6">
      <c r="B27" s="19" t="s">
        <v>7</v>
      </c>
      <c r="C27" s="42">
        <f>+C26+C9</f>
        <v>49438</v>
      </c>
      <c r="D27" s="42">
        <f>+D26+D9</f>
        <v>42604</v>
      </c>
      <c r="E27" s="68"/>
    </row>
    <row r="28" spans="2:6">
      <c r="B28" s="33" t="s">
        <v>68</v>
      </c>
      <c r="C28" s="46">
        <f>+C27/C5</f>
        <v>0.33390968404274002</v>
      </c>
      <c r="D28" s="46">
        <f>+D27/D5</f>
        <v>0.30378699828155414</v>
      </c>
      <c r="E28" s="68"/>
    </row>
    <row r="29" spans="2:6">
      <c r="E29" s="68"/>
    </row>
    <row r="30" spans="2:6" ht="53.25" customHeight="1">
      <c r="B30" s="56"/>
      <c r="C30" s="57"/>
      <c r="D30" s="36"/>
      <c r="E30" s="68"/>
    </row>
    <row r="31" spans="2:6">
      <c r="E31" s="68"/>
    </row>
    <row r="32" spans="2:6">
      <c r="E32" s="68"/>
    </row>
    <row r="33" spans="5:5">
      <c r="E33" s="68"/>
    </row>
    <row r="34" spans="5:5">
      <c r="E34" s="68"/>
    </row>
    <row r="35" spans="5:5">
      <c r="E35" s="68"/>
    </row>
    <row r="36" spans="5:5">
      <c r="E36" s="68"/>
    </row>
    <row r="37" spans="5:5">
      <c r="E37" s="68"/>
    </row>
    <row r="38" spans="5:5">
      <c r="E38" s="68"/>
    </row>
    <row r="39" spans="5:5">
      <c r="E39" s="68"/>
    </row>
    <row r="40" spans="5:5">
      <c r="E40" s="68"/>
    </row>
  </sheetData>
  <phoneticPr fontId="262" type="noConversion"/>
  <hyperlinks>
    <hyperlink ref="B1" location="'Descripción Negocios'!A1" display="INICIO" xr:uid="{FAE35E30-37C6-4448-8ADF-C187FD3CB01E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6"/>
  <sheetViews>
    <sheetView showGridLines="0" zoomScale="85" zoomScaleNormal="110" workbookViewId="0">
      <selection activeCell="F10" sqref="F10"/>
    </sheetView>
  </sheetViews>
  <sheetFormatPr baseColWidth="10" defaultColWidth="11.42578125" defaultRowHeight="12.75"/>
  <cols>
    <col min="1" max="1" width="5.7109375" style="1" customWidth="1"/>
    <col min="2" max="2" width="57.85546875" style="1" customWidth="1"/>
    <col min="3" max="16384" width="11.42578125" style="1"/>
  </cols>
  <sheetData>
    <row r="2" spans="1:5">
      <c r="B2" s="59" t="s">
        <v>0</v>
      </c>
    </row>
    <row r="4" spans="1:5" ht="20.25" customHeight="1">
      <c r="A4" s="60"/>
      <c r="B4" s="21" t="s">
        <v>35</v>
      </c>
      <c r="C4" s="38">
        <v>45747</v>
      </c>
      <c r="D4" s="38">
        <v>45657</v>
      </c>
    </row>
    <row r="5" spans="1:5" s="22" customFormat="1" ht="6" customHeight="1"/>
    <row r="6" spans="1:5" s="61" customFormat="1" ht="15" customHeight="1">
      <c r="B6" s="23" t="s">
        <v>36</v>
      </c>
      <c r="C6" s="34">
        <v>533022</v>
      </c>
      <c r="D6" s="34">
        <v>486968</v>
      </c>
    </row>
    <row r="7" spans="1:5" s="61" customFormat="1" ht="15" customHeight="1">
      <c r="B7" s="23" t="s">
        <v>37</v>
      </c>
      <c r="C7" s="34">
        <v>198797</v>
      </c>
      <c r="D7" s="34">
        <v>182553</v>
      </c>
    </row>
    <row r="8" spans="1:5" ht="35.25" customHeight="1">
      <c r="B8" s="62" t="s">
        <v>101</v>
      </c>
      <c r="C8" s="34">
        <v>9932</v>
      </c>
      <c r="D8" s="34">
        <v>9684</v>
      </c>
      <c r="E8" s="61"/>
    </row>
    <row r="9" spans="1:5" s="61" customFormat="1" ht="15" customHeight="1">
      <c r="B9" s="24" t="s">
        <v>38</v>
      </c>
      <c r="C9" s="25">
        <f>SUM(C6:C8)</f>
        <v>741751</v>
      </c>
      <c r="D9" s="25">
        <f>SUM(D6:D8)</f>
        <v>679205</v>
      </c>
    </row>
    <row r="10" spans="1:5" s="61" customFormat="1" ht="15" customHeight="1">
      <c r="B10" s="23" t="s">
        <v>39</v>
      </c>
      <c r="C10" s="26">
        <f>60118+777765</f>
        <v>837883</v>
      </c>
      <c r="D10" s="26">
        <v>842365</v>
      </c>
    </row>
    <row r="11" spans="1:5" ht="15" customHeight="1">
      <c r="B11" s="23" t="s">
        <v>40</v>
      </c>
      <c r="C11" s="26">
        <v>269191</v>
      </c>
      <c r="D11" s="26">
        <v>263130</v>
      </c>
    </row>
    <row r="12" spans="1:5" ht="15" customHeight="1">
      <c r="B12" s="24" t="s">
        <v>41</v>
      </c>
      <c r="C12" s="25">
        <f>SUM(C10:C11)</f>
        <v>1107074</v>
      </c>
      <c r="D12" s="25">
        <f>SUM(D10:D11)</f>
        <v>1105495</v>
      </c>
    </row>
    <row r="13" spans="1:5" ht="15" customHeight="1">
      <c r="B13" s="24" t="s">
        <v>42</v>
      </c>
      <c r="C13" s="25">
        <f>+C12+C9</f>
        <v>1848825</v>
      </c>
      <c r="D13" s="25">
        <f>+D12+D9</f>
        <v>1784700</v>
      </c>
    </row>
    <row r="14" spans="1:5" s="61" customFormat="1" ht="15" customHeight="1">
      <c r="B14" s="27"/>
      <c r="C14" s="34"/>
      <c r="D14" s="34"/>
    </row>
    <row r="15" spans="1:5" s="61" customFormat="1" ht="15" customHeight="1">
      <c r="B15" s="23" t="s">
        <v>43</v>
      </c>
      <c r="C15" s="34">
        <f>71877+13702</f>
        <v>85579</v>
      </c>
      <c r="D15" s="34">
        <v>69793</v>
      </c>
    </row>
    <row r="16" spans="1:5" ht="15" customHeight="1">
      <c r="B16" s="23" t="s">
        <v>44</v>
      </c>
      <c r="C16" s="26">
        <v>111690</v>
      </c>
      <c r="D16" s="26">
        <v>99784</v>
      </c>
    </row>
    <row r="17" spans="2:4" s="61" customFormat="1" ht="15" customHeight="1">
      <c r="B17" s="24" t="s">
        <v>45</v>
      </c>
      <c r="C17" s="25">
        <f>SUM(C15:C16)</f>
        <v>197269</v>
      </c>
      <c r="D17" s="25">
        <f>SUM(D15:D16)</f>
        <v>169577</v>
      </c>
    </row>
    <row r="18" spans="2:4" s="61" customFormat="1" ht="15" customHeight="1">
      <c r="B18" s="23" t="s">
        <v>46</v>
      </c>
      <c r="C18" s="34">
        <f>353398+44728</f>
        <v>398126</v>
      </c>
      <c r="D18" s="34">
        <v>367171</v>
      </c>
    </row>
    <row r="19" spans="2:4" ht="15" customHeight="1">
      <c r="B19" s="23" t="s">
        <v>47</v>
      </c>
      <c r="C19" s="26">
        <v>129347</v>
      </c>
      <c r="D19" s="26">
        <v>135201</v>
      </c>
    </row>
    <row r="20" spans="2:4">
      <c r="B20" s="24" t="s">
        <v>48</v>
      </c>
      <c r="C20" s="25">
        <f>SUM(C18:C19)</f>
        <v>527473</v>
      </c>
      <c r="D20" s="25">
        <f>SUM(D18:D19)</f>
        <v>502372</v>
      </c>
    </row>
    <row r="21" spans="2:4" s="61" customFormat="1" ht="20.100000000000001" customHeight="1">
      <c r="B21" s="24" t="s">
        <v>49</v>
      </c>
      <c r="C21" s="25">
        <f>+C20+C17</f>
        <v>724742</v>
      </c>
      <c r="D21" s="25">
        <f>+D20+D17</f>
        <v>671949</v>
      </c>
    </row>
    <row r="22" spans="2:4" s="61" customFormat="1" ht="20.100000000000001" customHeight="1">
      <c r="B22" s="29"/>
      <c r="C22" s="34"/>
      <c r="D22" s="34"/>
    </row>
    <row r="23" spans="2:4">
      <c r="B23" s="23" t="s">
        <v>50</v>
      </c>
      <c r="C23" s="26">
        <v>1101963</v>
      </c>
      <c r="D23" s="26">
        <v>1090758</v>
      </c>
    </row>
    <row r="24" spans="2:4">
      <c r="B24" s="23" t="s">
        <v>51</v>
      </c>
      <c r="C24" s="26">
        <v>22120</v>
      </c>
      <c r="D24" s="26">
        <v>21993</v>
      </c>
    </row>
    <row r="25" spans="2:4">
      <c r="B25" s="24" t="s">
        <v>52</v>
      </c>
      <c r="C25" s="25">
        <f>+C24+C23</f>
        <v>1124083</v>
      </c>
      <c r="D25" s="25">
        <f>+D24+D23</f>
        <v>1112751</v>
      </c>
    </row>
    <row r="26" spans="2:4">
      <c r="B26" s="24" t="s">
        <v>53</v>
      </c>
      <c r="C26" s="25">
        <f>+C25+C21</f>
        <v>1848825</v>
      </c>
      <c r="D26" s="25">
        <f>+D25+D21</f>
        <v>1784700</v>
      </c>
    </row>
  </sheetData>
  <hyperlinks>
    <hyperlink ref="B2" location="'Descripción Negocios'!A1" display="INICIO" xr:uid="{ADAF93AF-BE09-400F-9AF6-04812A888E45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8"/>
  <sheetViews>
    <sheetView showGridLines="0" tabSelected="1" zoomScale="110" zoomScaleNormal="110" workbookViewId="0">
      <selection activeCell="C3" sqref="C3"/>
    </sheetView>
  </sheetViews>
  <sheetFormatPr baseColWidth="10" defaultColWidth="11.42578125" defaultRowHeight="12.75"/>
  <cols>
    <col min="1" max="1" width="5.7109375" style="1" customWidth="1"/>
    <col min="2" max="2" width="34.85546875" style="1" customWidth="1"/>
    <col min="3" max="5" width="11.42578125" style="1"/>
    <col min="6" max="6" width="16.5703125" style="1" customWidth="1"/>
    <col min="7" max="7" width="14.28515625" style="1" customWidth="1"/>
    <col min="8" max="16384" width="11.42578125" style="1"/>
  </cols>
  <sheetData>
    <row r="1" spans="2:4" ht="13.5" thickBot="1">
      <c r="B1" s="59" t="s">
        <v>0</v>
      </c>
      <c r="C1" s="69"/>
      <c r="D1" s="69"/>
    </row>
    <row r="2" spans="2:4" ht="18.75" customHeight="1" thickBot="1">
      <c r="B2" s="47"/>
      <c r="C2" s="48" t="s">
        <v>103</v>
      </c>
      <c r="D2" s="48" t="s">
        <v>100</v>
      </c>
    </row>
    <row r="3" spans="2:4">
      <c r="B3" s="1" t="s">
        <v>69</v>
      </c>
      <c r="C3" s="70">
        <v>37362</v>
      </c>
      <c r="D3" s="70">
        <v>38277</v>
      </c>
    </row>
    <row r="4" spans="2:4">
      <c r="B4" s="1" t="s">
        <v>92</v>
      </c>
      <c r="C4" s="70">
        <v>2621</v>
      </c>
      <c r="D4" s="70">
        <v>2627</v>
      </c>
    </row>
    <row r="5" spans="2:4" ht="18.75" customHeight="1"/>
    <row r="6" spans="2:4">
      <c r="B6" s="30" t="s">
        <v>93</v>
      </c>
    </row>
    <row r="7" spans="2:4">
      <c r="B7" s="31" t="s">
        <v>2</v>
      </c>
      <c r="C7" s="50">
        <v>123101</v>
      </c>
      <c r="D7" s="50">
        <v>116817</v>
      </c>
    </row>
    <row r="8" spans="2:4">
      <c r="B8" s="1" t="s">
        <v>3</v>
      </c>
      <c r="C8" s="51">
        <v>-85804</v>
      </c>
      <c r="D8" s="51">
        <v>-84047</v>
      </c>
    </row>
    <row r="9" spans="2:4">
      <c r="B9" s="2" t="s">
        <v>4</v>
      </c>
      <c r="C9" s="52">
        <f t="shared" ref="C9:D9" si="0">+C8+C7</f>
        <v>37297</v>
      </c>
      <c r="D9" s="52">
        <f t="shared" si="0"/>
        <v>32770</v>
      </c>
    </row>
    <row r="10" spans="2:4">
      <c r="B10" s="1" t="s">
        <v>5</v>
      </c>
      <c r="C10" s="51">
        <v>-15900</v>
      </c>
      <c r="D10" s="51">
        <v>-16778</v>
      </c>
    </row>
    <row r="11" spans="2:4">
      <c r="B11" s="31" t="s">
        <v>6</v>
      </c>
      <c r="C11" s="53">
        <f t="shared" ref="C11:D11" si="1">+C9+C10</f>
        <v>21397</v>
      </c>
      <c r="D11" s="53">
        <f t="shared" si="1"/>
        <v>15992</v>
      </c>
    </row>
    <row r="12" spans="2:4">
      <c r="B12" s="2" t="s">
        <v>7</v>
      </c>
      <c r="C12" s="54">
        <f>+C11+C13</f>
        <v>42610</v>
      </c>
      <c r="D12" s="54">
        <f t="shared" ref="D12" si="2">+D11+D13</f>
        <v>36817</v>
      </c>
    </row>
    <row r="13" spans="2:4">
      <c r="B13" s="1" t="s">
        <v>8</v>
      </c>
      <c r="C13" s="55">
        <v>21213</v>
      </c>
      <c r="D13" s="55">
        <v>20825</v>
      </c>
    </row>
    <row r="14" spans="2:4">
      <c r="B14" s="1" t="s">
        <v>9</v>
      </c>
      <c r="C14" s="58">
        <f t="shared" ref="C14:D14" si="3">+C12/C7</f>
        <v>0.34613853664876809</v>
      </c>
      <c r="D14" s="58">
        <f t="shared" si="3"/>
        <v>0.31516816901649591</v>
      </c>
    </row>
    <row r="15" spans="2:4">
      <c r="B15" s="71" t="s">
        <v>10</v>
      </c>
      <c r="C15" s="51">
        <v>1364</v>
      </c>
      <c r="D15" s="51">
        <v>1156</v>
      </c>
    </row>
    <row r="16" spans="2:4">
      <c r="B16" s="1" t="s">
        <v>102</v>
      </c>
      <c r="C16" s="51">
        <f>-1645-2471</f>
        <v>-4116</v>
      </c>
      <c r="D16" s="51">
        <v>-5561</v>
      </c>
    </row>
    <row r="17" spans="2:4">
      <c r="B17" s="72" t="s">
        <v>11</v>
      </c>
      <c r="C17" s="53">
        <f t="shared" ref="C17:D17" si="4">+C16+C15+C11-C18</f>
        <v>18027</v>
      </c>
      <c r="D17" s="53">
        <f t="shared" si="4"/>
        <v>11214</v>
      </c>
    </row>
    <row r="18" spans="2:4">
      <c r="B18" s="71" t="s">
        <v>12</v>
      </c>
      <c r="C18" s="51">
        <v>618</v>
      </c>
      <c r="D18" s="51">
        <v>373</v>
      </c>
    </row>
  </sheetData>
  <hyperlinks>
    <hyperlink ref="B1" location="'Descripción Negocios'!A1" display="INICIO" xr:uid="{A7A6E2EC-2CBC-4A4B-832D-DBCCB24BF97A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91BD-C860-4755-AA23-F3451A11A4AB}">
  <dimension ref="B1:H19"/>
  <sheetViews>
    <sheetView showGridLines="0" zoomScale="110" zoomScaleNormal="110" workbookViewId="0">
      <selection activeCell="C2" sqref="C2:C18"/>
    </sheetView>
  </sheetViews>
  <sheetFormatPr baseColWidth="10" defaultColWidth="11.42578125" defaultRowHeight="12.75"/>
  <cols>
    <col min="1" max="1" width="5.7109375" style="1" customWidth="1"/>
    <col min="2" max="2" width="35.28515625" style="1" customWidth="1"/>
    <col min="3" max="16384" width="11.42578125" style="1"/>
  </cols>
  <sheetData>
    <row r="1" spans="2:4" ht="13.5" thickBot="1">
      <c r="B1" s="59" t="s">
        <v>0</v>
      </c>
      <c r="C1" s="69"/>
      <c r="D1" s="69"/>
    </row>
    <row r="2" spans="2:4" ht="18.75" customHeight="1" thickBot="1">
      <c r="B2" s="47"/>
      <c r="C2" s="48" t="s">
        <v>103</v>
      </c>
      <c r="D2" s="48" t="s">
        <v>100</v>
      </c>
    </row>
    <row r="3" spans="2:4">
      <c r="B3" s="1" t="s">
        <v>94</v>
      </c>
      <c r="C3" s="49">
        <v>91442</v>
      </c>
      <c r="D3" s="49">
        <v>103960</v>
      </c>
    </row>
    <row r="4" spans="2:4">
      <c r="B4" s="1" t="s">
        <v>95</v>
      </c>
      <c r="C4" s="49">
        <v>20289</v>
      </c>
      <c r="D4" s="49">
        <v>17522</v>
      </c>
    </row>
    <row r="5" spans="2:4">
      <c r="B5" s="1" t="s">
        <v>96</v>
      </c>
      <c r="C5" s="49">
        <f>SUM(C3:C4)</f>
        <v>111731</v>
      </c>
      <c r="D5" s="49">
        <f>SUM(D3:D4)</f>
        <v>121482</v>
      </c>
    </row>
    <row r="6" spans="2:4">
      <c r="B6" s="1" t="s">
        <v>97</v>
      </c>
      <c r="C6" s="49">
        <v>1182</v>
      </c>
      <c r="D6" s="49">
        <v>1833</v>
      </c>
    </row>
    <row r="8" spans="2:4">
      <c r="B8" s="30" t="s">
        <v>93</v>
      </c>
    </row>
    <row r="9" spans="2:4">
      <c r="B9" s="31" t="s">
        <v>2</v>
      </c>
      <c r="C9" s="50">
        <v>24751</v>
      </c>
      <c r="D9" s="50">
        <v>23174</v>
      </c>
    </row>
    <row r="10" spans="2:4">
      <c r="B10" s="1" t="s">
        <v>3</v>
      </c>
      <c r="C10" s="51">
        <v>-15620</v>
      </c>
      <c r="D10" s="51">
        <v>-15498</v>
      </c>
    </row>
    <row r="11" spans="2:4">
      <c r="B11" s="2" t="s">
        <v>4</v>
      </c>
      <c r="C11" s="52">
        <f t="shared" ref="C11:D11" si="0">+C10+C9</f>
        <v>9131</v>
      </c>
      <c r="D11" s="52">
        <f t="shared" si="0"/>
        <v>7676</v>
      </c>
    </row>
    <row r="12" spans="2:4">
      <c r="B12" s="1" t="s">
        <v>5</v>
      </c>
      <c r="C12" s="51">
        <v>-3938</v>
      </c>
      <c r="D12" s="51">
        <v>-4203</v>
      </c>
    </row>
    <row r="13" spans="2:4">
      <c r="B13" s="31" t="s">
        <v>6</v>
      </c>
      <c r="C13" s="53">
        <f t="shared" ref="C13:D13" si="1">+C11+C12</f>
        <v>5193</v>
      </c>
      <c r="D13" s="53">
        <f t="shared" si="1"/>
        <v>3473</v>
      </c>
    </row>
    <row r="14" spans="2:4">
      <c r="B14" s="2" t="s">
        <v>7</v>
      </c>
      <c r="C14" s="54">
        <f t="shared" ref="C14:D14" si="2">+C13+C15</f>
        <v>9453</v>
      </c>
      <c r="D14" s="54">
        <f t="shared" si="2"/>
        <v>7871</v>
      </c>
    </row>
    <row r="15" spans="2:4">
      <c r="B15" s="1" t="s">
        <v>8</v>
      </c>
      <c r="C15" s="55">
        <v>4260</v>
      </c>
      <c r="D15" s="55">
        <v>4398</v>
      </c>
    </row>
    <row r="16" spans="2:4">
      <c r="B16" s="1" t="s">
        <v>9</v>
      </c>
      <c r="C16" s="58">
        <f t="shared" ref="C16:D16" si="3">+C14/C9</f>
        <v>0.38192396266817502</v>
      </c>
      <c r="D16" s="58">
        <f t="shared" si="3"/>
        <v>0.33964788124622419</v>
      </c>
    </row>
    <row r="17" spans="2:8">
      <c r="B17" s="1" t="s">
        <v>102</v>
      </c>
      <c r="C17" s="51">
        <f>-2210-972</f>
        <v>-3182</v>
      </c>
      <c r="D17" s="51">
        <f>2856-1672</f>
        <v>1184</v>
      </c>
    </row>
    <row r="18" spans="2:8">
      <c r="B18" s="72" t="s">
        <v>11</v>
      </c>
      <c r="C18" s="53">
        <f t="shared" ref="C18:D18" si="4">+C17+C13</f>
        <v>2011</v>
      </c>
      <c r="D18" s="53">
        <f t="shared" si="4"/>
        <v>4657</v>
      </c>
    </row>
    <row r="19" spans="2:8">
      <c r="F19" s="71"/>
      <c r="G19" s="51"/>
      <c r="H19" s="51"/>
    </row>
  </sheetData>
  <hyperlinks>
    <hyperlink ref="B1" location="'Descripción Negocios'!A1" display="INICIO" xr:uid="{ABFF9E89-4E38-42FB-8B3F-A00A4A5F868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8"/>
  <sheetViews>
    <sheetView showGridLines="0" zoomScale="115" zoomScaleNormal="115" workbookViewId="0">
      <selection activeCell="C7" sqref="C7:C8"/>
    </sheetView>
  </sheetViews>
  <sheetFormatPr baseColWidth="10" defaultColWidth="11.42578125" defaultRowHeight="12.75"/>
  <cols>
    <col min="1" max="1" width="5.7109375" style="1" customWidth="1"/>
    <col min="2" max="2" width="38.7109375" style="1" customWidth="1"/>
    <col min="3" max="16384" width="11.42578125" style="1"/>
  </cols>
  <sheetData>
    <row r="2" spans="1:8">
      <c r="B2" s="59" t="s">
        <v>0</v>
      </c>
    </row>
    <row r="4" spans="1:8" ht="38.1" customHeight="1">
      <c r="A4" s="73"/>
      <c r="B4" s="21" t="s">
        <v>70</v>
      </c>
      <c r="C4" s="37">
        <v>45747</v>
      </c>
      <c r="D4" s="37">
        <v>45657</v>
      </c>
    </row>
    <row r="5" spans="1:8" s="22" customFormat="1"/>
    <row r="6" spans="1:8" s="22" customFormat="1">
      <c r="B6" s="32"/>
    </row>
    <row r="7" spans="1:8">
      <c r="B7" s="27" t="s">
        <v>71</v>
      </c>
      <c r="C7" s="28">
        <f>71877+13702+353398+44728</f>
        <v>483705</v>
      </c>
      <c r="D7" s="28">
        <v>436964</v>
      </c>
      <c r="E7" s="28"/>
      <c r="F7" s="28"/>
      <c r="H7" s="28"/>
    </row>
    <row r="8" spans="1:8">
      <c r="B8" s="27" t="s">
        <v>72</v>
      </c>
      <c r="C8" s="28">
        <v>533022</v>
      </c>
      <c r="D8" s="28">
        <v>486968</v>
      </c>
      <c r="E8" s="28"/>
      <c r="F8" s="28"/>
      <c r="H8" s="28"/>
    </row>
  </sheetData>
  <hyperlinks>
    <hyperlink ref="B2" location="'Descripción Negocios'!A1" display="INICIO" xr:uid="{3BF69369-C1A2-4C6B-B051-2CEC6EFA76E1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Application xmlns="http://www.sap.com/cof/excel/application">
  <Version>2</Version>
  <Revision>2.7.300.86673</Revision>
</Applicatio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6" ma:contentTypeDescription="Crear nuevo documento." ma:contentTypeScope="" ma:versionID="b4db0ebfcb17c95688dd23ae37c35a37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41d9188cae955235c4f696869beebc47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D204D-C0A2-4883-8AEA-A8349ED940A6}">
  <ds:schemaRefs>
    <ds:schemaRef ds:uri="http://www.w3.org/XML/1998/namespace"/>
    <ds:schemaRef ds:uri="http://schemas.microsoft.com/office/2006/documentManagement/types"/>
    <ds:schemaRef ds:uri="f90d4dd6-df61-4123-ab05-4f52ad82f90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2a40b82-0701-4e6f-a918-d724495ba71e"/>
    <ds:schemaRef ds:uri="http://schemas.microsoft.com/office/2006/metadata/properties"/>
    <ds:schemaRef ds:uri="31d5ae55-2eac-4ae1-ae7c-562b5989a8af"/>
    <ds:schemaRef ds:uri="4580eeda-cec8-4d74-91e5-684131f06f64"/>
  </ds:schemaRefs>
</ds:datastoreItem>
</file>

<file path=customXml/itemProps2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customXml/itemProps4.xml><?xml version="1.0" encoding="utf-8"?>
<ds:datastoreItem xmlns:ds="http://schemas.openxmlformats.org/officeDocument/2006/customXml" ds:itemID="{092AC123-1CF7-4038-99D4-CDB43B21A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Descripción Negocios</vt:lpstr>
      <vt:lpstr>EERR</vt:lpstr>
      <vt:lpstr>Balance</vt:lpstr>
      <vt:lpstr>Remolcadores</vt:lpstr>
      <vt:lpstr>Logística aérea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Clemente Chappuzeau Muñoz</cp:lastModifiedBy>
  <cp:revision/>
  <dcterms:created xsi:type="dcterms:W3CDTF">2018-08-10T16:17:11Z</dcterms:created>
  <dcterms:modified xsi:type="dcterms:W3CDTF">2025-05-02T16:24:04Z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0x010100DC3751F925ED8C4A8B6306BB9C649195</vt:lpwstr>
  </property>
  <property fmtid="{D5CDD505-2E9C-101B-9397-08002B2CF9AE}" pid="4" name="MediaServiceImageTags">
    <vt:lpwstr/>
  </property>
  <property fmtid="{D5CDD505-2E9C-101B-9397-08002B2CF9AE}" pid="5" name="{A44787D4-0540-4523-9961-78E4036D8C6D}">
    <vt:lpwstr>{26170D62-6611-4171-B4B3-323CD194C164}</vt:lpwstr>
  </property>
</Properties>
</file>